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xime.letray.consul\OneDrive - IMO2S\Bureau\"/>
    </mc:Choice>
  </mc:AlternateContent>
  <bookViews>
    <workbookView xWindow="0" yWindow="0" windowWidth="28800" windowHeight="11010" tabRatio="500"/>
  </bookViews>
  <sheets>
    <sheet name="LOT 01 VRD ET GENIE CIVIL" sheetId="1" r:id="rId1"/>
    <sheet name="LOT 02 BATIMENT" sheetId="5" r:id="rId2"/>
    <sheet name="LOT 03 ELECTRICITE" sheetId="9" r:id="rId3"/>
    <sheet name="LOT 04 METALLERIE" sheetId="13" r:id="rId4"/>
    <sheet name="Total de l_affaire" sheetId="17" r:id="rId5"/>
  </sheets>
  <definedNames>
    <definedName name="_xlnm.Print_Titles" localSheetId="0">'LOT 01 VRD ET GENIE CIVIL'!$1:$6</definedName>
    <definedName name="_xlnm.Print_Titles" localSheetId="1">'LOT 02 BATIMENT'!$1:$6</definedName>
    <definedName name="_xlnm.Print_Titles" localSheetId="2">'LOT 03 ELECTRICITE'!$1:$6</definedName>
    <definedName name="_xlnm.Print_Titles" localSheetId="3">'LOT 04 METALLERIE'!$1:$6</definedName>
    <definedName name="_xlnm.Print_Titles" localSheetId="4">'Total de l_affaire'!$1:$6</definedName>
  </definedNames>
  <calcPr refMode="R1C1" fullCalcOnLoad="1" iterateCount="1"/>
</workbook>
</file>

<file path=xl/calcChain.xml><?xml version="1.0" encoding="utf-8"?>
<calcChain xmlns="http://schemas.openxmlformats.org/spreadsheetml/2006/main">
  <c i="13" l="1" r="M23"/>
  <c r="M20"/>
  <c r="M21"/>
  <c r="M17"/>
  <c r="M16"/>
  <c r="M15"/>
  <c r="M12"/>
  <c r="M22"/>
  <c i="9" r="M105"/>
  <c r="M102"/>
  <c r="M101"/>
  <c r="M100"/>
  <c r="M97"/>
  <c r="M96"/>
  <c r="M95"/>
  <c r="M93"/>
  <c r="M92"/>
  <c r="M91"/>
  <c r="M89"/>
  <c r="M88"/>
  <c r="M87"/>
  <c r="M86"/>
  <c r="M85"/>
  <c r="M84"/>
  <c r="M83"/>
  <c r="M82"/>
  <c r="M81"/>
  <c r="M80"/>
  <c r="M79"/>
  <c r="M78"/>
  <c r="M77"/>
  <c r="M76"/>
  <c r="M75"/>
  <c r="M73"/>
  <c r="M71"/>
  <c r="M70"/>
  <c r="M69"/>
  <c r="M67"/>
  <c r="M66"/>
  <c r="M65"/>
  <c r="M61"/>
  <c r="M60"/>
  <c r="M58"/>
  <c r="M54"/>
  <c r="M53"/>
  <c r="M51"/>
  <c r="M50"/>
  <c r="M48"/>
  <c r="M47"/>
  <c r="M45"/>
  <c r="M44"/>
  <c r="M42"/>
  <c r="M41"/>
  <c r="M40"/>
  <c r="M39"/>
  <c r="M37"/>
  <c r="M36"/>
  <c r="M35"/>
  <c r="M34"/>
  <c r="M32"/>
  <c r="M31"/>
  <c r="M30"/>
  <c r="M29"/>
  <c r="M26"/>
  <c r="M62"/>
  <c r="M23"/>
  <c r="M21"/>
  <c r="M20"/>
  <c r="M18"/>
  <c r="M17"/>
  <c r="M16"/>
  <c r="M12"/>
  <c r="M11"/>
  <c i="5" r="M97"/>
  <c r="M94"/>
  <c r="M93"/>
  <c r="M90"/>
  <c r="M89"/>
  <c r="M88"/>
  <c r="M86"/>
  <c r="M85"/>
  <c r="M84"/>
  <c r="M83"/>
  <c r="M82"/>
  <c r="M81"/>
  <c r="M78"/>
  <c r="M75"/>
  <c r="M73"/>
  <c r="M69"/>
  <c r="M66"/>
  <c r="M62"/>
  <c r="M91"/>
  <c r="M57"/>
  <c r="M56"/>
  <c r="M54"/>
  <c r="M52"/>
  <c r="M51"/>
  <c r="M50"/>
  <c r="M49"/>
  <c r="M48"/>
  <c r="M45"/>
  <c r="M44"/>
  <c r="M43"/>
  <c r="M40"/>
  <c r="M38"/>
  <c r="M41"/>
  <c r="M35"/>
  <c r="M36"/>
  <c r="M32"/>
  <c r="M33"/>
  <c r="M31"/>
  <c r="M28"/>
  <c r="M29"/>
  <c r="M25"/>
  <c r="M24"/>
  <c r="M20"/>
  <c r="M19"/>
  <c r="M11"/>
  <c r="M96"/>
  <c i="1" r="M168"/>
  <c r="M165"/>
  <c r="M164"/>
  <c r="M163"/>
  <c r="M162"/>
  <c r="M161"/>
  <c r="M160"/>
  <c r="M155"/>
  <c i="17" r="M8"/>
  <c i="1" r="M152"/>
  <c r="M153"/>
  <c r="M149"/>
  <c r="M150"/>
  <c r="M145"/>
  <c r="M144"/>
  <c r="M146"/>
  <c r="M140"/>
  <c r="M141"/>
  <c r="M137"/>
  <c r="M138"/>
  <c r="M133"/>
  <c r="M132"/>
  <c r="M128"/>
  <c r="M127"/>
  <c r="M129"/>
  <c r="M124"/>
  <c r="M122"/>
  <c r="M121"/>
  <c r="M119"/>
  <c r="M117"/>
  <c r="M125"/>
  <c r="M113"/>
  <c r="M112"/>
  <c r="M110"/>
  <c r="M109"/>
  <c r="M107"/>
  <c r="M105"/>
  <c r="M103"/>
  <c r="M99"/>
  <c r="M97"/>
  <c r="M94"/>
  <c r="M89"/>
  <c r="M87"/>
  <c r="M114"/>
  <c r="M82"/>
  <c r="M81"/>
  <c r="M79"/>
  <c r="M76"/>
  <c r="M74"/>
  <c r="M73"/>
  <c r="M68"/>
  <c r="M67"/>
  <c r="M65"/>
  <c r="M62"/>
  <c r="M61"/>
  <c r="M56"/>
  <c r="M55"/>
  <c r="M53"/>
  <c r="M50"/>
  <c r="M49"/>
  <c r="M47"/>
  <c r="M46"/>
  <c r="M43"/>
  <c r="M42"/>
  <c r="M41"/>
  <c r="M38"/>
  <c r="M37"/>
  <c r="M35"/>
  <c r="M57"/>
  <c r="M30"/>
  <c r="M29"/>
  <c r="M27"/>
  <c r="M26"/>
  <c r="M23"/>
  <c r="M22"/>
  <c r="M21"/>
  <c r="M20"/>
  <c r="M19"/>
  <c r="M18"/>
  <c r="M17"/>
  <c r="M13"/>
  <c r="M12"/>
  <c r="M11"/>
  <c l="1" r="M166"/>
  <c i="5" r="M21"/>
  <c r="M95"/>
  <c i="9" r="M13"/>
  <c r="M98"/>
  <c i="1" r="M134"/>
  <c i="13" r="M18"/>
  <c i="9" r="M104"/>
  <c r="M106"/>
  <c i="5" r="M98"/>
  <c i="9" r="M24"/>
  <c i="1" r="M14"/>
  <c r="M69"/>
  <c r="M154"/>
  <c i="17" r="M7"/>
  <c r="M9"/>
  <c i="1" r="M167"/>
  <c r="M169"/>
  <c i="5" r="M26"/>
  <c r="M46"/>
  <c r="M58"/>
  <c i="13" r="M24"/>
  <c i="1" r="M31"/>
  <c r="M83"/>
  <c i="9" r="M103"/>
  <c i="5" r="M12"/>
  <c i="13" r="M13"/>
  <c i="1" l="1" r="M156"/>
</calcChain>
</file>

<file path=xl/sharedStrings.xml><?xml version="1.0" encoding="utf-8"?>
<sst xmlns="http://schemas.openxmlformats.org/spreadsheetml/2006/main">
  <si>
    <t>Décomposition du Prix Global et Forfaitaire - PRO</t>
  </si>
  <si>
    <t>SEO_FUEL_PHASE 1</t>
  </si>
  <si>
    <t>LOT n°01. VRD ET GENIE CIVIL</t>
  </si>
  <si>
    <t>30/10/2025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</si>
  <si>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</si>
  <si>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</si>
  <si>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</si>
  <si>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</si>
  <si>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</si>
  <si>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</si>
  <si>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</si>
  <si>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</si>
  <si>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</si>
  <si>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</si>
  <si>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</si>
  <si>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VRD ET GENIE CIVIL</t>
  </si>
  <si>
    <t>01.2</t>
  </si>
  <si>
    <t>DESCRIPTION DES TRAVAUX</t>
  </si>
  <si>
    <t>01.2.1</t>
  </si>
  <si>
    <t>ETUDES</t>
  </si>
  <si>
    <t>01.2.1.1</t>
  </si>
  <si>
    <t>Etudes d'exécution</t>
  </si>
  <si>
    <t>ens</t>
  </si>
  <si>
    <t>01.2.1.2</t>
  </si>
  <si>
    <t>Constat d'huissier</t>
  </si>
  <si>
    <t>01.2.1.3</t>
  </si>
  <si>
    <t>Dossier d'ouvrages exécutés</t>
  </si>
  <si>
    <t>Sous-Total HT de ETUDES</t>
  </si>
  <si>
    <t>01.2.2</t>
  </si>
  <si>
    <t>INSTALLATION DE CHANTIER</t>
  </si>
  <si>
    <t>01.2.2.1</t>
  </si>
  <si>
    <t>PRÉPARATION ET CONFORTATION</t>
  </si>
  <si>
    <t>01.2.2.1.1</t>
  </si>
  <si>
    <t>BUREAUX DE CHANTIER</t>
  </si>
  <si>
    <t>sem</t>
  </si>
  <si>
    <t>01.2.2.1.2</t>
  </si>
  <si>
    <t>INSTALLATIONS SANITAIRES</t>
  </si>
  <si>
    <t>01.2.2.1.3</t>
  </si>
  <si>
    <t>BUNGALOW VESTIAIRE</t>
  </si>
  <si>
    <t>01.2.2.1.4</t>
  </si>
  <si>
    <t>REFECTOIRE</t>
  </si>
  <si>
    <t>01.2.2.1.8</t>
  </si>
  <si>
    <t>LAVAGE VOIRIES PAR BALAYEUSE</t>
  </si>
  <si>
    <t>u</t>
  </si>
  <si>
    <t>01.2.2.1.9</t>
  </si>
  <si>
    <t>BENNES</t>
  </si>
  <si>
    <t>01.2.2.1.10</t>
  </si>
  <si>
    <t>CONTAINERS DE STOCKAGE</t>
  </si>
  <si>
    <t>01.2.2.2</t>
  </si>
  <si>
    <t>PROTECTIONS</t>
  </si>
  <si>
    <t>01.2.2.2.1</t>
  </si>
  <si>
    <t>BALISAGE</t>
  </si>
  <si>
    <t>01.2.2.2.1.1</t>
  </si>
  <si>
    <t>Signalisation réglementaire pour la protection du public extérieur au chantier</t>
  </si>
  <si>
    <t>ft</t>
  </si>
  <si>
    <t>01.2.2.2.1.2</t>
  </si>
  <si>
    <t>Panneau de chantier</t>
  </si>
  <si>
    <t>01.2.2.2.2</t>
  </si>
  <si>
    <t>CLÔTURE DE CHANTIER</t>
  </si>
  <si>
    <t>01.2.2.2.2.1</t>
  </si>
  <si>
    <t>Clôtures de chantier type barrières HERAS Hauteur 2m</t>
  </si>
  <si>
    <t>ml</t>
  </si>
  <si>
    <t>01.2.2.2.3</t>
  </si>
  <si>
    <t>BALIROAD</t>
  </si>
  <si>
    <t>Sous-Total HT de INSTALLATION DE CHANTIER</t>
  </si>
  <si>
    <t>01.2.3</t>
  </si>
  <si>
    <t>TRAVAUX PREPARATOIRES</t>
  </si>
  <si>
    <t>01.2.3.1</t>
  </si>
  <si>
    <t>DEPOSE / DEMOLITIONS DIVERSES</t>
  </si>
  <si>
    <t>01.2.3.1.1</t>
  </si>
  <si>
    <t>Auvent</t>
  </si>
  <si>
    <t>01.2.3.1.1.1</t>
  </si>
  <si>
    <t>Dépose du carrelage sur poteau d'auvent</t>
  </si>
  <si>
    <t>01.2.3.1.2</t>
  </si>
  <si>
    <t>Voirie</t>
  </si>
  <si>
    <t>01.2.3.1.2.1</t>
  </si>
  <si>
    <t>Sciage d'enrobés</t>
  </si>
  <si>
    <t>01.2.3.1.2.2</t>
  </si>
  <si>
    <t>Démolition de chaussée</t>
  </si>
  <si>
    <t>m²</t>
  </si>
  <si>
    <t>01.2.3.1.3</t>
  </si>
  <si>
    <t>Assainissement</t>
  </si>
  <si>
    <t>01.2.3.1.3.1</t>
  </si>
  <si>
    <t>Séparateur hydrocarbures</t>
  </si>
  <si>
    <t>01.2.3.1.3.1.1</t>
  </si>
  <si>
    <t>Vidange/Nettoyage de séparateur d'hydrocarbures</t>
  </si>
  <si>
    <t>01.2.3.1.3.1.2</t>
  </si>
  <si>
    <t>Extraction de séparateur d'hydrocarbures</t>
  </si>
  <si>
    <t>01.2.3.1.3.1.3</t>
  </si>
  <si>
    <t>Destruction des déchets de vidange de séparateurs d'hydrocarbures</t>
  </si>
  <si>
    <t>01.2.3.1.4</t>
  </si>
  <si>
    <t>Réseaux divers</t>
  </si>
  <si>
    <t>01.2.3.1.4.1</t>
  </si>
  <si>
    <t>Extraction de réseau existant</t>
  </si>
  <si>
    <t>01.2.3.1.4.1.1</t>
  </si>
  <si>
    <t>Réseaux d'électricité</t>
  </si>
  <si>
    <t>01.2.3.1.4.2</t>
  </si>
  <si>
    <t>Dépose de regards de visite / de chambre de tirage</t>
  </si>
  <si>
    <t>01.2.3.1.5</t>
  </si>
  <si>
    <t>Ilot de distribution</t>
  </si>
  <si>
    <t>01.2.3.1.5.1</t>
  </si>
  <si>
    <t>Dépose de chaise de distributeur</t>
  </si>
  <si>
    <t>01.2.3.1.5.2</t>
  </si>
  <si>
    <t>Démolition partielle d'îlot de distribution</t>
  </si>
  <si>
    <t>01.2.3.1.6</t>
  </si>
  <si>
    <t>Stockage</t>
  </si>
  <si>
    <t>01.2.3.1.6.1</t>
  </si>
  <si>
    <t>Extraction de réservoirs</t>
  </si>
  <si>
    <t>01.2.3.1.6.1.1</t>
  </si>
  <si>
    <t>Extraction de réservoir enfoui de capacité &lt; 30 m3</t>
  </si>
  <si>
    <t>01.2.3.1.7</t>
  </si>
  <si>
    <t>Réseaux de tuyauteries pétrolières</t>
  </si>
  <si>
    <t>01.2.3.1.7.1</t>
  </si>
  <si>
    <t>Extraction et évacuation des tuyauteries</t>
  </si>
  <si>
    <t>01.2.3.1.7.2</t>
  </si>
  <si>
    <t>Ferraillage des bouches de dépotage, tuyauteries aériennes d'évents</t>
  </si>
  <si>
    <t>Sous-Total HT de TRAVAUX PREPARATOIRES</t>
  </si>
  <si>
    <t>01.2.4</t>
  </si>
  <si>
    <t>TERRASSEMENT</t>
  </si>
  <si>
    <t>01.2.4.1</t>
  </si>
  <si>
    <t>TERRASSEMENT CUVE</t>
  </si>
  <si>
    <t>01.2.4.1.1</t>
  </si>
  <si>
    <t>Terrassement pour la mise en place de réservoirs</t>
  </si>
  <si>
    <t>01.2.4.1.1.1</t>
  </si>
  <si>
    <t>Terrassement en talutage 1/1 ; HORS POMPAGE</t>
  </si>
  <si>
    <t>m³</t>
  </si>
  <si>
    <t>01.2.4.1.2</t>
  </si>
  <si>
    <t>Assistance de mise en fosse</t>
  </si>
  <si>
    <t>01.2.4.2</t>
  </si>
  <si>
    <t>TRANCHEES</t>
  </si>
  <si>
    <t>01.2.4.2.1</t>
  </si>
  <si>
    <t>Tranchée en espace vert</t>
  </si>
  <si>
    <t>01.2.4.2.1.1</t>
  </si>
  <si>
    <t>Tranchées - Largeur 0,60m</t>
  </si>
  <si>
    <t>01.2.4.2.2</t>
  </si>
  <si>
    <t>Tranchée sur dalle béton</t>
  </si>
  <si>
    <t>01.2.4.2.2.1</t>
  </si>
  <si>
    <t>01.2.4.2.2.2</t>
  </si>
  <si>
    <t>Tranchées - Largeur 1,00m</t>
  </si>
  <si>
    <t>Sous-Total HT de TERRASSEMENT</t>
  </si>
  <si>
    <t>01.2.5</t>
  </si>
  <si>
    <t>RESEAUX DIVERS</t>
  </si>
  <si>
    <t>01.2.5.1</t>
  </si>
  <si>
    <t>RESEAUX ELECTRIQUES ET D'ECLAIRAGE</t>
  </si>
  <si>
    <t>01.2.5.1.1</t>
  </si>
  <si>
    <t>Fourreaux Type TPC 10 Rouge avec Tire Fil</t>
  </si>
  <si>
    <t>01.2.5.1.1.1</t>
  </si>
  <si>
    <t>Fourreaux Type TPC 10 Rouge avec Tire Fil Ø63</t>
  </si>
  <si>
    <t>01.2.5.1.1.2</t>
  </si>
  <si>
    <t>Fourreaux Type TPC 10 Rouge avec Tire Fil Ø90</t>
  </si>
  <si>
    <t>01.2.5.1.2</t>
  </si>
  <si>
    <t>Regards</t>
  </si>
  <si>
    <t>01.2.5.1.2.1</t>
  </si>
  <si>
    <t>Regard électrique de tirage 0,40 x 0,40 en béton préfabriqué ou coulé sur place, compris tampon en fonte B125</t>
  </si>
  <si>
    <t>01.2.5.2</t>
  </si>
  <si>
    <t>RESEAUX D'EAU POTABLE</t>
  </si>
  <si>
    <t>01.2.5.2.1</t>
  </si>
  <si>
    <t>Canalisations en PE</t>
  </si>
  <si>
    <t>01.2.5.2.1.1</t>
  </si>
  <si>
    <t>Canalisations en PE Ø40</t>
  </si>
  <si>
    <t>01.2.5.2.2</t>
  </si>
  <si>
    <t>01.2.5.2.2.1</t>
  </si>
  <si>
    <t>Regard eau potable de tirage ou dérivation 0,40 x 0,40 en béton préfabriqué ou coulé sur place, compris tampon en fonte B125</t>
  </si>
  <si>
    <t>01.2.5.2.3</t>
  </si>
  <si>
    <t>Essai d'étanchéité</t>
  </si>
  <si>
    <t>Sous-Total HT de RESEAUX DIVERS</t>
  </si>
  <si>
    <t>01.2.6</t>
  </si>
  <si>
    <t>ASSAINISSEMENT</t>
  </si>
  <si>
    <t>01.2.6.1</t>
  </si>
  <si>
    <t>RESEAUX D'EVACUATION</t>
  </si>
  <si>
    <t>01.2.6.1.1</t>
  </si>
  <si>
    <t>Fourniture et pose en tranchées de Canalisations d'évacuation EP, EP+H en PVC</t>
  </si>
  <si>
    <t>01.2.6.1.1.1</t>
  </si>
  <si>
    <t>Fourniture et pose en tranchées de Canalisations d'évacuation EP, EP+H en PVC série CR8 D250</t>
  </si>
  <si>
    <t>01.2.6.1.2</t>
  </si>
  <si>
    <t>Fourniture et pose en tranchées de Canalisations d'évacuation EU en PVC</t>
  </si>
  <si>
    <t>01.2.6.1.2.1</t>
  </si>
  <si>
    <t>Fourniture et pose en tranchées de Canalisations d'évacuation EU en PVC série CR6 D200</t>
  </si>
  <si>
    <t>01.2.6.2</t>
  </si>
  <si>
    <t>REGARDS DE VISITE ET REGARDS GRILLE</t>
  </si>
  <si>
    <t>01.2.6.2.1</t>
  </si>
  <si>
    <t>REGARDS PRÉFABRIQUÉS OU COULES SUR PLACE</t>
  </si>
  <si>
    <t>01.2.6.2.1.1</t>
  </si>
  <si>
    <t>Regard grille</t>
  </si>
  <si>
    <t>01.2.6.2.1.1.1</t>
  </si>
  <si>
    <t>Regards à grille concave</t>
  </si>
  <si>
    <t>01.2.6.2.1.1.1.1</t>
  </si>
  <si>
    <t>Regard EP-EH 0,50 x 0,50 compris grille concave en fonte ductile D400</t>
  </si>
  <si>
    <t>01.2.6.2.1.2</t>
  </si>
  <si>
    <t>Regard y compris tampon</t>
  </si>
  <si>
    <t>01.2.6.2.1.2.1</t>
  </si>
  <si>
    <t>Regard carré</t>
  </si>
  <si>
    <t>01.2.6.2.1.2.1.1</t>
  </si>
  <si>
    <t>Regard EP-EH 0,40 x 0,40 en béton préfabriqué ou coulé sur place, compris tampon en fonte B125</t>
  </si>
  <si>
    <t>01.2.6.2.1.2.2</t>
  </si>
  <si>
    <t>Regard de visite</t>
  </si>
  <si>
    <t>01.2.6.2.1.2.2.1</t>
  </si>
  <si>
    <t>Regard 1,4 x 0,70 en béton préfabriqué ou coulé sur place, compris tampon FL140 et étanchéité</t>
  </si>
  <si>
    <t>01.2.6.3</t>
  </si>
  <si>
    <t>OUVRAGES DE TRAITEMENT DES EAUX PLUVIALES</t>
  </si>
  <si>
    <t>01.2.6.3.1</t>
  </si>
  <si>
    <t>SEPARATEUR HYDROCARBURES</t>
  </si>
  <si>
    <t>01.2.6.3.1.1</t>
  </si>
  <si>
    <t>Fourniture de débourbeur/séparateur d'hydrocarbures</t>
  </si>
  <si>
    <t>01.2.6.3.1.1.1</t>
  </si>
  <si>
    <t>Fourniture de débourbeur/séparateur d'hydrocarbures 3 L/s</t>
  </si>
  <si>
    <t>01.2.6.3.1.2</t>
  </si>
  <si>
    <t>Pose d'un séparateur d’hydrocarbures</t>
  </si>
  <si>
    <t>01.2.6.3.1.2.1</t>
  </si>
  <si>
    <t>Pose d'un séparateur d’hydrocarbures en espace vert</t>
  </si>
  <si>
    <t>01.2.6.3.1.3</t>
  </si>
  <si>
    <t>Fourniture de la chambre d'échantillonnage</t>
  </si>
  <si>
    <t>01.2.6.3.1.3.1</t>
  </si>
  <si>
    <t>Fourniture de la chambre d'échantillonnage avec tampon B125</t>
  </si>
  <si>
    <t>01.2.6.3.1.4</t>
  </si>
  <si>
    <t>Pose de la chambre d'échantillonnage</t>
  </si>
  <si>
    <t>01.2.6.3.1.4.1</t>
  </si>
  <si>
    <t>Pose de la chambre d'échantillonnage en espace vert</t>
  </si>
  <si>
    <t>01.2.6.3.1.5</t>
  </si>
  <si>
    <t>Fourniture et pose d'alarme sur séparateur d'hydrocarbures</t>
  </si>
  <si>
    <t>01.2.6.4</t>
  </si>
  <si>
    <t>ESSAI DE CANALISATION ET JOINTS</t>
  </si>
  <si>
    <t>01.2.6.4.1</t>
  </si>
  <si>
    <t>Contrôle qualitatif par passage caméra sur réseau EP &amp; EU</t>
  </si>
  <si>
    <t>01.2.6.4.2</t>
  </si>
  <si>
    <t>Contrôle de compactage (PENETROMETRE STATIQUE) sur réseau EP &amp; EU</t>
  </si>
  <si>
    <t>Sous-Total HT de ASSAINISSEMENT</t>
  </si>
  <si>
    <t>01.2.7</t>
  </si>
  <si>
    <t>SIGNALETIQUE</t>
  </si>
  <si>
    <t>01.2.7.1</t>
  </si>
  <si>
    <t>Signalisation horizontale marquage peinture</t>
  </si>
  <si>
    <t>01.2.7.1.1</t>
  </si>
  <si>
    <t>Marquage au sol des flèches directionnelles - 4m x 0.70 m</t>
  </si>
  <si>
    <t>01.2.7.2</t>
  </si>
  <si>
    <t>Signalétique sur auvent</t>
  </si>
  <si>
    <t>01.2.7.2.1</t>
  </si>
  <si>
    <t>Enseignes Dibond sur auvent</t>
  </si>
  <si>
    <t>01.2.7.2.2</t>
  </si>
  <si>
    <t>Panneau sous auvent</t>
  </si>
  <si>
    <t>01.2.7.2.2.1</t>
  </si>
  <si>
    <t>Panneau hauteur limitée</t>
  </si>
  <si>
    <t>01.2.7.2.2.2</t>
  </si>
  <si>
    <t>Panneaux sens interdit</t>
  </si>
  <si>
    <t>01.2.7.3</t>
  </si>
  <si>
    <t>Signalétique sur îlot</t>
  </si>
  <si>
    <t>01.2.7.3.1</t>
  </si>
  <si>
    <t>Panneau tête d'îlot</t>
  </si>
  <si>
    <t>Sous-Total HT de SIGNALETIQUE</t>
  </si>
  <si>
    <t>01.2.8</t>
  </si>
  <si>
    <t>AMENAGEMENT PAYSAGER</t>
  </si>
  <si>
    <t>01.2.8.1</t>
  </si>
  <si>
    <t>Fourniture et répandage de terre végétale</t>
  </si>
  <si>
    <t>01.2.8.2</t>
  </si>
  <si>
    <t>Engazonnement</t>
  </si>
  <si>
    <t>Sous-Total HT de AMENAGEMENT PAYSAGER</t>
  </si>
  <si>
    <t>01.2.9</t>
  </si>
  <si>
    <t>FONDATIONS</t>
  </si>
  <si>
    <t>01.2.9.1</t>
  </si>
  <si>
    <t>FONDATIONS POUR POSE DE CUVE ENTERREE</t>
  </si>
  <si>
    <t>01.2.9.1.1</t>
  </si>
  <si>
    <t>Radier fond de fouille pour réservoirs enterrés</t>
  </si>
  <si>
    <t>01.2.9.1.2</t>
  </si>
  <si>
    <t>Réalisation de radier inversé sur réservoirs enterrés</t>
  </si>
  <si>
    <t>Sous-Total HT de FONDATIONS</t>
  </si>
  <si>
    <t>01.2.10</t>
  </si>
  <si>
    <t>MASSIFS</t>
  </si>
  <si>
    <t>01.2.10.1</t>
  </si>
  <si>
    <t>EVENTS</t>
  </si>
  <si>
    <t>01.2.10.1.1</t>
  </si>
  <si>
    <t>Création massif béton pour évents</t>
  </si>
  <si>
    <t>Sous-Total HT de MASSIFS</t>
  </si>
  <si>
    <t>01.2.11</t>
  </si>
  <si>
    <t>CANIVEAUX</t>
  </si>
  <si>
    <t>01.2.11.1</t>
  </si>
  <si>
    <t>Réalisation d'un caniveau en béton armé forme CC2</t>
  </si>
  <si>
    <t>Sous-Total HT de CANIVEAUX</t>
  </si>
  <si>
    <t>01.2.12</t>
  </si>
  <si>
    <t>ILOTS</t>
  </si>
  <si>
    <t>01.2.12.1</t>
  </si>
  <si>
    <t>Aménagement d'îlot</t>
  </si>
  <si>
    <t>01.2.12.1.1</t>
  </si>
  <si>
    <t>Scellement de chaise d'appareil de distribution</t>
  </si>
  <si>
    <t>01.2.12.1.2</t>
  </si>
  <si>
    <t>Réfection d'îlot de distribution existant</t>
  </si>
  <si>
    <t>Sous-Total HT de ILOTS</t>
  </si>
  <si>
    <t>01.2.13</t>
  </si>
  <si>
    <t>TRAVAUX DE REFECTION</t>
  </si>
  <si>
    <t>01.2.13.1</t>
  </si>
  <si>
    <t>01.2.13.1.1</t>
  </si>
  <si>
    <t>Mise en place d'une tôle métallique peinte autour de poteau d'auvent</t>
  </si>
  <si>
    <t>Sous-Total HT de TRAVAUX DE REFECTION</t>
  </si>
  <si>
    <t>01.2.14</t>
  </si>
  <si>
    <t>NETTOYAGE</t>
  </si>
  <si>
    <t>01.2.14.1</t>
  </si>
  <si>
    <t>Nettoyage et remise en état après travaux</t>
  </si>
  <si>
    <t>Sous-Total HT de NETTOYAGE</t>
  </si>
  <si>
    <t>MONTANT HT - 01 - VRD ET GENIE CIVIL</t>
  </si>
  <si>
    <t>MONTANT TVA - 20,00%</t>
  </si>
  <si>
    <t>MONTANT TTC - 01 - VRD ET GENIE CIVIL</t>
  </si>
  <si>
    <t>PRESTATIONS SPECIFIQUES</t>
  </si>
  <si>
    <t>01.2.2.1.5</t>
  </si>
  <si>
    <t>POINT D'EAU</t>
  </si>
  <si>
    <t>01.2.2.1.6</t>
  </si>
  <si>
    <t>SYSTEME DE RECUPERATION DES EAUX USEES DE LA BASE VIE</t>
  </si>
  <si>
    <t>01.2.2.1.7</t>
  </si>
  <si>
    <t>MISE EN PLACE D'UN GROUPE ELECTROGENE</t>
  </si>
  <si>
    <t>01.2.4.1.1.2</t>
  </si>
  <si>
    <t>Terrassement avec mise en place de palplanches ; HORS POMPAGE</t>
  </si>
  <si>
    <t>01.2.4.1.1.3</t>
  </si>
  <si>
    <t>Terrassement avec mise en place de paroi berlinoise ; HORS POMPAGE</t>
  </si>
  <si>
    <t>01.2.4.1.3</t>
  </si>
  <si>
    <t>Pompage - Débit de la pompe à calculer en fonction de la G2PRO</t>
  </si>
  <si>
    <t xml:space="preserve">Total Prestations Spécifiques </t>
  </si>
  <si>
    <t>TOTAL HT TOUTES PRESTATIONS SPECIFIQUES</t>
  </si>
  <si>
    <t>TOTAL TVA 20,00 %</t>
  </si>
  <si>
    <t>TOTAL TTC TOUTES PRESTATIONS SPECIFIQUES</t>
  </si>
  <si>
    <t>LOT n°02. BATIMENT</t>
  </si>
  <si>
    <t>02</t>
  </si>
  <si>
    <t>BATIMENT</t>
  </si>
  <si>
    <t>02.1</t>
  </si>
  <si>
    <t>PRESCRIPTIONS GÉNÉRALES</t>
  </si>
  <si>
    <t>02.1.1</t>
  </si>
  <si>
    <t>CLAUSES GENERALES</t>
  </si>
  <si>
    <t>02.1.1.1</t>
  </si>
  <si>
    <t>NORMES ET REGLEMENTS PLOMBERIE</t>
  </si>
  <si>
    <t>Sous-Total HT de CLAUSES GENERALES</t>
  </si>
  <si>
    <t>02.1.2</t>
  </si>
  <si>
    <t>PRESCRIPTIONS TECHNIQUES PARTICULIERES</t>
  </si>
  <si>
    <t>02.1.3</t>
  </si>
  <si>
    <t>PRESENTATION DES OFFRES</t>
  </si>
  <si>
    <t>02.1.4</t>
  </si>
  <si>
    <t>BASES DE CALCUL ET DIMENSIONNEMENTS PLOMBERIE</t>
  </si>
  <si>
    <t>02.1.5</t>
  </si>
  <si>
    <t>BASES DE CALCULS - DIMENSIONNEMENTS CVC</t>
  </si>
  <si>
    <t>02.2</t>
  </si>
  <si>
    <t>02.2.1</t>
  </si>
  <si>
    <t>02.2.1.1</t>
  </si>
  <si>
    <t>02.2.1.2</t>
  </si>
  <si>
    <t>02.2.2</t>
  </si>
  <si>
    <t>02.2.2.1</t>
  </si>
  <si>
    <t>DÉMOLITION</t>
  </si>
  <si>
    <t>02.2.2.1.1</t>
  </si>
  <si>
    <t>Tranchées pour réseaux d'évacuation</t>
  </si>
  <si>
    <t>02.2.2.1.2</t>
  </si>
  <si>
    <t>Pénétrations</t>
  </si>
  <si>
    <t>02.2.3</t>
  </si>
  <si>
    <t>MAÇONNERIE</t>
  </si>
  <si>
    <t>02.2.3.1</t>
  </si>
  <si>
    <t>Ragréage de sol autolissant jusqu'à 10mm</t>
  </si>
  <si>
    <t>Sous-Total HT de MAÇONNERIE</t>
  </si>
  <si>
    <t>02.2.4</t>
  </si>
  <si>
    <t>CLOISONNEMENT</t>
  </si>
  <si>
    <t>02.2.4.1</t>
  </si>
  <si>
    <t>Doublage en plaques de plâtre hydrofuge et laine de verre 150mm</t>
  </si>
  <si>
    <t>02.2.4.2</t>
  </si>
  <si>
    <t>Renforts pour supports appareils et accessoires</t>
  </si>
  <si>
    <t>Sous-Total HT de CLOISONNEMENT</t>
  </si>
  <si>
    <t>02.2.5</t>
  </si>
  <si>
    <t>REVETEMENT MURAUX</t>
  </si>
  <si>
    <t>02.2.5.1</t>
  </si>
  <si>
    <t>Faïence Grès Cérame 20x20 cm - Couleur blanche</t>
  </si>
  <si>
    <t>Sous-Total HT de REVETEMENT MURAUX</t>
  </si>
  <si>
    <t>02.2.6</t>
  </si>
  <si>
    <t>REVETEMENT DE SOL</t>
  </si>
  <si>
    <t>02.2.6.1</t>
  </si>
  <si>
    <t>Seuil</t>
  </si>
  <si>
    <t>02.2.6.2</t>
  </si>
  <si>
    <t>Sol dur</t>
  </si>
  <si>
    <t>02.2.6.2.1</t>
  </si>
  <si>
    <t>Carrelage Grès Cérame 40x40cm - Couleur à définir par le MOA</t>
  </si>
  <si>
    <t>Sous-Total HT de REVETEMENT DE SOL</t>
  </si>
  <si>
    <t>02.2.7</t>
  </si>
  <si>
    <t>FAUX-PLAFOND</t>
  </si>
  <si>
    <t>02.2.7.1</t>
  </si>
  <si>
    <t>Faux-plafond en plaque de plâtre BA13 hydrofuge y compris ossature et enduit</t>
  </si>
  <si>
    <t>02.2.7.2</t>
  </si>
  <si>
    <t>Laine de verre d'épaisseur 200mm sous faux-plafond</t>
  </si>
  <si>
    <t>02.2.7.3</t>
  </si>
  <si>
    <t>Trappe de visite 400x400 finition blanche</t>
  </si>
  <si>
    <t>Sous-Total HT de FAUX-PLAFOND</t>
  </si>
  <si>
    <t>02.2.8</t>
  </si>
  <si>
    <t>CVC</t>
  </si>
  <si>
    <t>02.2.8.1</t>
  </si>
  <si>
    <t>Grille de façade extérieure</t>
  </si>
  <si>
    <t>02.2.8.2</t>
  </si>
  <si>
    <t>Bouche d'extraction hygroréglable</t>
  </si>
  <si>
    <t>02.2.8.2.1</t>
  </si>
  <si>
    <t>Bouche d'extraction hygroréglable de 15 à 60m3/h</t>
  </si>
  <si>
    <t>02.2.8.3</t>
  </si>
  <si>
    <t>Groupe VMC simple flux hygroréglables</t>
  </si>
  <si>
    <t>02.2.8.3.1</t>
  </si>
  <si>
    <t>Groupe VMC simple flux hygroréglables 60m3/h pour salle de bain</t>
  </si>
  <si>
    <t>02.2.8.4</t>
  </si>
  <si>
    <t>Conduit de ventilation</t>
  </si>
  <si>
    <t>02.2.8.4.1</t>
  </si>
  <si>
    <t>Conduit en ventilation diamètre 125mm</t>
  </si>
  <si>
    <t>02.2.8.5</t>
  </si>
  <si>
    <t>ESSAIS</t>
  </si>
  <si>
    <t>02.2.8.5.1</t>
  </si>
  <si>
    <t>Essais perméabilités réseaux</t>
  </si>
  <si>
    <t>02.2.8.5.2</t>
  </si>
  <si>
    <t>Mise en service et contrôles</t>
  </si>
  <si>
    <t>Sous-Total HT de CVC</t>
  </si>
  <si>
    <t>02.2.9</t>
  </si>
  <si>
    <t>PLOMBERIE</t>
  </si>
  <si>
    <t>02.2.9.1</t>
  </si>
  <si>
    <t>RESEAUX DE DISTRIBUTION EF ET ECS</t>
  </si>
  <si>
    <t>02.2.9.1.1</t>
  </si>
  <si>
    <t>Eau Froide</t>
  </si>
  <si>
    <t>02.2.9.1.1.1</t>
  </si>
  <si>
    <t>Tuyauterie Eau Froide 12/17</t>
  </si>
  <si>
    <t>Localisation</t>
  </si>
  <si>
    <t>Lave-mains</t>
  </si>
  <si>
    <t>Toilette</t>
  </si>
  <si>
    <t>Douche</t>
  </si>
  <si>
    <t>02.2.9.1.1.2</t>
  </si>
  <si>
    <t>Tuyauterie Eau Froide 20/27</t>
  </si>
  <si>
    <t>Ballon d'ECS</t>
  </si>
  <si>
    <t>02.2.9.1.2</t>
  </si>
  <si>
    <t>Eau Chaude Sanitaire</t>
  </si>
  <si>
    <t>02.2.9.1.2.1</t>
  </si>
  <si>
    <t>Tuyauterie Eau Chaude Sanitaire 12/17</t>
  </si>
  <si>
    <t>Lave-main</t>
  </si>
  <si>
    <t>02.2.9.1.3</t>
  </si>
  <si>
    <t>Collecteur</t>
  </si>
  <si>
    <t>02.2.9.1.3.1</t>
  </si>
  <si>
    <t>Collecteur Eau Froide</t>
  </si>
  <si>
    <t>02.2.9.2</t>
  </si>
  <si>
    <t>EVACUATIONS</t>
  </si>
  <si>
    <t>02.2.9.2.1</t>
  </si>
  <si>
    <t>Evacuations PVC diamètre 50</t>
  </si>
  <si>
    <t>Lave-mains - Principe 2</t>
  </si>
  <si>
    <t>Douche - Principe 1</t>
  </si>
  <si>
    <t>02.2.9.2.2</t>
  </si>
  <si>
    <t>Evacuation PVC diamètre 100</t>
  </si>
  <si>
    <t>Toilette - Principe 1</t>
  </si>
  <si>
    <t>02.2.9.3</t>
  </si>
  <si>
    <t>EQUIPEMENTS ET ROBINETTERIE</t>
  </si>
  <si>
    <t>02.2.9.3.1</t>
  </si>
  <si>
    <t>Fourniture et pose d'un compteur d'eau dans le local technique</t>
  </si>
  <si>
    <t>02.2.9.3.2</t>
  </si>
  <si>
    <t>Ballon d'eau chaude instantané mural 4kW</t>
  </si>
  <si>
    <t>02.2.9.3.3</t>
  </si>
  <si>
    <t>Mitigeur laiton chromé finition brillante</t>
  </si>
  <si>
    <t>02.2.9.3.4</t>
  </si>
  <si>
    <t>Cuvette WC suspendu y compris bati support, réservoir encastré et plaque de commande en céramique émaillé</t>
  </si>
  <si>
    <t>02.2.9.3.5</t>
  </si>
  <si>
    <t>Vasque suspendue céramique émaillé 50x30cm</t>
  </si>
  <si>
    <t>02.2.9.3.6</t>
  </si>
  <si>
    <t>Miroir 400x600mm</t>
  </si>
  <si>
    <t>02.2.9.4</t>
  </si>
  <si>
    <t>MISE EN SERVICE</t>
  </si>
  <si>
    <t>02.2.9.4.1</t>
  </si>
  <si>
    <t>Désinfection</t>
  </si>
  <si>
    <t>02.2.9.4.2</t>
  </si>
  <si>
    <t>Mise en charge - mise en eau - essais</t>
  </si>
  <si>
    <t>02.2.9.4.3</t>
  </si>
  <si>
    <t>Réglages - mise en service - contrôles</t>
  </si>
  <si>
    <t>Sous-Total HT de PLOMBERIE</t>
  </si>
  <si>
    <t>02.2.10</t>
  </si>
  <si>
    <t>02.2.10.1</t>
  </si>
  <si>
    <t>Nettoyage en cours de chantier</t>
  </si>
  <si>
    <t>02.2.10.2</t>
  </si>
  <si>
    <t>MONTANT HT - 02 - BATIMENT</t>
  </si>
  <si>
    <t>MONTANT TTC - 02 - BATIMENT</t>
  </si>
  <si>
    <t>LOT n°03. ELECTRICITE</t>
  </si>
  <si>
    <t>03</t>
  </si>
  <si>
    <t>ELECTRICITE</t>
  </si>
  <si>
    <t>03.2</t>
  </si>
  <si>
    <t>03.2.1</t>
  </si>
  <si>
    <t>ETUDES D'EXECUTION</t>
  </si>
  <si>
    <t>03.2.1.1</t>
  </si>
  <si>
    <t>Etudes et dimensionnement des installations</t>
  </si>
  <si>
    <t>03.2.1.2</t>
  </si>
  <si>
    <t>Dossier technique, plans, schémas et notes de calcul</t>
  </si>
  <si>
    <t>Sous-Total HT de ETUDES D'EXECUTION</t>
  </si>
  <si>
    <t>03.2.2</t>
  </si>
  <si>
    <t>03.2.2.1</t>
  </si>
  <si>
    <t>03.2.2.1.1</t>
  </si>
  <si>
    <t>TABLEAU ELECTRIQUE DE CHANTIER</t>
  </si>
  <si>
    <t>03.2.2.1.2</t>
  </si>
  <si>
    <t>ALIMENTATION ELECTRIQUE DES INSTALLATIONS DE CHANTIER</t>
  </si>
  <si>
    <t>03.2.2.2</t>
  </si>
  <si>
    <t>Repérage des installations existantes</t>
  </si>
  <si>
    <t>03.2.2.3</t>
  </si>
  <si>
    <t>NEUTRALISATION ET MISE EN SECURITE</t>
  </si>
  <si>
    <t>03.2.2.3.1</t>
  </si>
  <si>
    <t>Déconnexion au TGBT des câbles d'alimentation des équipements à déposer</t>
  </si>
  <si>
    <t>03.2.2.3.2</t>
  </si>
  <si>
    <t>Neutralisation de l'ensemble DEXA : bonbonne(s), epecs, arrêt d'urgence</t>
  </si>
  <si>
    <t>03.2.2.4</t>
  </si>
  <si>
    <t>DEPOSE</t>
  </si>
  <si>
    <t>03.2.2.4.1</t>
  </si>
  <si>
    <t>Dépose des luminaires existants sous auvent</t>
  </si>
  <si>
    <t>03.2.3</t>
  </si>
  <si>
    <t>SPECIFICATIONS TECHNIQUES COURANTS FORTS</t>
  </si>
  <si>
    <t>03.2.3.1</t>
  </si>
  <si>
    <t>Origine des installations</t>
  </si>
  <si>
    <t>PM</t>
  </si>
  <si>
    <t>03.2.3.2</t>
  </si>
  <si>
    <t>Mises à la terre</t>
  </si>
  <si>
    <t>03.2.3.2.1</t>
  </si>
  <si>
    <t>Câble HO7 Z1-R Vert/Jaune</t>
  </si>
  <si>
    <t>03.2.3.2.1.1</t>
  </si>
  <si>
    <t>Câble HO7 Z1-R 16mm² Vert/Jaune</t>
  </si>
  <si>
    <t>03.2.3.2.1.2</t>
  </si>
  <si>
    <t>Câble HO7 Z1-R 25mm² Vert/Jaune</t>
  </si>
  <si>
    <t>03.2.3.2.2</t>
  </si>
  <si>
    <t>Repérage et étiquetage des terres</t>
  </si>
  <si>
    <t>03.2.3.2.3</t>
  </si>
  <si>
    <t>Fourniture et pose de piquet de terre</t>
  </si>
  <si>
    <t>03.2.3.3</t>
  </si>
  <si>
    <t>Cheminements et distribution</t>
  </si>
  <si>
    <t>03.2.3.3.1</t>
  </si>
  <si>
    <t>Réservations</t>
  </si>
  <si>
    <t>03.2.3.3.1.1</t>
  </si>
  <si>
    <t>Réservation, percements et rebouchages</t>
  </si>
  <si>
    <t>03.2.3.3.1.2</t>
  </si>
  <si>
    <t>Moussage des fourreaux et sablage des regards</t>
  </si>
  <si>
    <t>03.2.3.3.2</t>
  </si>
  <si>
    <t>Câblage des installations</t>
  </si>
  <si>
    <t>03.2.3.3.2.1</t>
  </si>
  <si>
    <t>Câblage des éléments du Local Technique</t>
  </si>
  <si>
    <t>03.2.3.3.2.1.1</t>
  </si>
  <si>
    <t>Alimentation colonne de signalisation en câble FR-N1 X6 G3-U 3G1.5mm²</t>
  </si>
  <si>
    <t>03.2.3.3.2.1.2</t>
  </si>
  <si>
    <t>Alimentation alarme sonore en câble FR-N1 X6 G3-U 3G1.5mm²</t>
  </si>
  <si>
    <t>03.2.3.3.2.1.3</t>
  </si>
  <si>
    <t>Alimentation console de jaugeage en câble FR-N1 X6 G3-U 3G2.5mm²</t>
  </si>
  <si>
    <t>03.2.3.3.2.1.4</t>
  </si>
  <si>
    <t>Alimentation VMC en câble FR-N1 X6 G3-U 3G2.5mm²</t>
  </si>
  <si>
    <t>03.2.3.3.2.2</t>
  </si>
  <si>
    <t>Câblage des appareils distributeurs VL</t>
  </si>
  <si>
    <t>03.2.3.3.2.2.1</t>
  </si>
  <si>
    <t>Alimentation du groupe pompe en câble FR-N1 X6 G3-U 5G2.5mm²</t>
  </si>
  <si>
    <t>03.2.3.3.2.2.2</t>
  </si>
  <si>
    <t>Alimentation du calculateur en câble FR-N1 X6 G3-U 3G2.5mm²</t>
  </si>
  <si>
    <t>03.2.3.3.2.3</t>
  </si>
  <si>
    <t>Câblage des appareils distributeurs AdBlue</t>
  </si>
  <si>
    <t>03.2.3.3.2.3.1</t>
  </si>
  <si>
    <t>Alimentation du groupe pompe en câble FR-N1 X6 G3-U 3G2.5mm²</t>
  </si>
  <si>
    <t>03.2.3.3.2.3.2</t>
  </si>
  <si>
    <t>Alimentation du chauffage de l'appareil distributeur en câble FR-N1 X6 G3-U 3G2.5mm²</t>
  </si>
  <si>
    <t>03.2.3.3.2.4</t>
  </si>
  <si>
    <t>Câblage bulk AdBlue</t>
  </si>
  <si>
    <t>03.2.3.3.2.4.1</t>
  </si>
  <si>
    <t>Alimentation de la pompe immergée en câble FR-N1 X6 G3-U 5G4mm²</t>
  </si>
  <si>
    <t>03.2.3.3.2.4.2</t>
  </si>
  <si>
    <t>Alimentation chauffage du bulk en câble FR-N1 X6 G3-U 3G2.5mm²</t>
  </si>
  <si>
    <t>03.2.3.3.2.5</t>
  </si>
  <si>
    <t>Câblage de la borne de gestion</t>
  </si>
  <si>
    <t>03.2.3.3.2.5.1</t>
  </si>
  <si>
    <t>Alimentation de la borne de gestion en câble FR-N1 X6 G3-U 3G2.5mm²</t>
  </si>
  <si>
    <t>03.2.3.3.2.5.2</t>
  </si>
  <si>
    <t>Alimentation du chauffage de la borne de gestion en câble FR-N1 X6 G3-U 3G2.5mm²</t>
  </si>
  <si>
    <t>03.2.3.4</t>
  </si>
  <si>
    <t>Equipements divers</t>
  </si>
  <si>
    <t>03.2.3.4.1</t>
  </si>
  <si>
    <t>Eclairage</t>
  </si>
  <si>
    <t>03.2.3.4.1.1</t>
  </si>
  <si>
    <t>Eclairage extérieur</t>
  </si>
  <si>
    <t>03.2.3.4.1.1.1</t>
  </si>
  <si>
    <t>Eclairage auvents</t>
  </si>
  <si>
    <t>03.2.3.4.2</t>
  </si>
  <si>
    <t>Equipements de secours et d'alarme</t>
  </si>
  <si>
    <t>03.2.3.4.2.1</t>
  </si>
  <si>
    <t>Colonne de signalisation tricolore lumineuse</t>
  </si>
  <si>
    <t>03.2.3.4.2.2</t>
  </si>
  <si>
    <t>Alarme sonore</t>
  </si>
  <si>
    <t>Sous-Total HT de SPECIFICATIONS TECHNIQUES COURANTS FORTS</t>
  </si>
  <si>
    <t>03.2.4</t>
  </si>
  <si>
    <t>SPECIFICATIONS TECHNIQUES COURANTS FAIBLES</t>
  </si>
  <si>
    <t>03.2.4.1</t>
  </si>
  <si>
    <t>Report d'alarme</t>
  </si>
  <si>
    <t>03.2.4.1.1</t>
  </si>
  <si>
    <t>Report d'alarmes via transmetteur téléphonique 4G</t>
  </si>
  <si>
    <t>03.2.4.1.2</t>
  </si>
  <si>
    <t>Conservation des reports d'alarmes existants</t>
  </si>
  <si>
    <t>03.2.4.1.3</t>
  </si>
  <si>
    <t>Câble Unitronic Catégorie 7 SFTP 1x10 paires</t>
  </si>
  <si>
    <t>03.2.4.2</t>
  </si>
  <si>
    <t>Contact pistolet</t>
  </si>
  <si>
    <t>03.2.4.2.1</t>
  </si>
  <si>
    <t>Liaison contact pistolet en câble FR-N1 X6 G3-U 2x1.5mm²</t>
  </si>
  <si>
    <t>03.2.4.3</t>
  </si>
  <si>
    <t>Transmission des appareils distributeurs</t>
  </si>
  <si>
    <t>03.2.4.3.1</t>
  </si>
  <si>
    <t>Câble Unitronic Catégorie 7 SFTP 1x4 paires</t>
  </si>
  <si>
    <t>03.2.4.4</t>
  </si>
  <si>
    <t>Liaison Maître - Satellite</t>
  </si>
  <si>
    <t>03.2.4.4.1</t>
  </si>
  <si>
    <t>Liaison entre distributeurs maître et satellite en câble OLFLEX CLASSIC 110 0,6/1kV 18G0.75mm²</t>
  </si>
  <si>
    <t>03.2.4.5</t>
  </si>
  <si>
    <t>Transmission de la borne de gestion</t>
  </si>
  <si>
    <t>03.2.4.5.1</t>
  </si>
  <si>
    <t>03.2.4.5.2</t>
  </si>
  <si>
    <t>Noyaux dans la baie informatique</t>
  </si>
  <si>
    <t>03.2.4.5.3</t>
  </si>
  <si>
    <t>Noyaux sur Rails DIN dans la borne de gestion</t>
  </si>
  <si>
    <t>03.2.4.6</t>
  </si>
  <si>
    <t>Liaisons de capteurs discriminant</t>
  </si>
  <si>
    <t>03.2.4.6.1</t>
  </si>
  <si>
    <t>Câble 01IP09EGSF</t>
  </si>
  <si>
    <t>03.2.4.6.2</t>
  </si>
  <si>
    <t>Boîte ATEX de raccordement</t>
  </si>
  <si>
    <t>03.2.4.6.3</t>
  </si>
  <si>
    <t>Accessoires de pose et finitions</t>
  </si>
  <si>
    <t>03.2.4.7</t>
  </si>
  <si>
    <t>Liaisons jauge électronique</t>
  </si>
  <si>
    <t>03.2.4.7.1</t>
  </si>
  <si>
    <t>03.2.4.7.2</t>
  </si>
  <si>
    <t>03.2.4.7.3</t>
  </si>
  <si>
    <t>03.2.4.8</t>
  </si>
  <si>
    <t>Liaisons bac tampon</t>
  </si>
  <si>
    <t>03.2.4.8.1</t>
  </si>
  <si>
    <t>03.2.4.8.2</t>
  </si>
  <si>
    <t>03.2.4.8.3</t>
  </si>
  <si>
    <t>03.2.4.9</t>
  </si>
  <si>
    <t>Alarmes double enveloppe des cuves</t>
  </si>
  <si>
    <t>03.2.4.9.1</t>
  </si>
  <si>
    <t>03.2.4.9.2</t>
  </si>
  <si>
    <t>03.2.4.9.3</t>
  </si>
  <si>
    <t>03.2.4.10</t>
  </si>
  <si>
    <t>Alarmes séparateurs hydrocarbures</t>
  </si>
  <si>
    <t>03.2.4.10.1</t>
  </si>
  <si>
    <t>03.2.4.10.2</t>
  </si>
  <si>
    <t>03.2.4.10.3</t>
  </si>
  <si>
    <t>Sous-Total HT de SPECIFICATIONS TECHNIQUES COURANTS FAIBLES</t>
  </si>
  <si>
    <t>03.2.5</t>
  </si>
  <si>
    <t>ESSAIS, MISE EN SERVICE ET RECEPTION</t>
  </si>
  <si>
    <t>03.2.5.1</t>
  </si>
  <si>
    <t>Essais et réglages</t>
  </si>
  <si>
    <t>03.2.5.2</t>
  </si>
  <si>
    <t>Réception des installations</t>
  </si>
  <si>
    <t>03.2.5.3</t>
  </si>
  <si>
    <t>Dossier des ouvrages exécutés</t>
  </si>
  <si>
    <t>Sous-Total HT de ESSAIS, MISE EN SERVICE ET RECEPTION</t>
  </si>
  <si>
    <t>MONTANT HT - 03 - ELECTRICITE</t>
  </si>
  <si>
    <t>MONTANT TTC - 03 - ELECTRICITE</t>
  </si>
  <si>
    <t>LOT n°04. METALLERIE</t>
  </si>
  <si>
    <t>04</t>
  </si>
  <si>
    <t>METALLERIE</t>
  </si>
  <si>
    <t>04.1</t>
  </si>
  <si>
    <t>04.2</t>
  </si>
  <si>
    <t>04.2.1</t>
  </si>
  <si>
    <t>PASSERELLE</t>
  </si>
  <si>
    <t>04.2.1.1</t>
  </si>
  <si>
    <t>Passerelle d'accès métallique sécurisé avec déport coulissant</t>
  </si>
  <si>
    <t>Sous-Total HT de PASSERELLE</t>
  </si>
  <si>
    <t>04.2.2</t>
  </si>
  <si>
    <t>DEPOTAGE / SOUTIRAGE</t>
  </si>
  <si>
    <t>04.2.2.1</t>
  </si>
  <si>
    <t>Fourniture et pose d'un coffret de dépotage/soutirage aluminium avec fermeture à cadenas</t>
  </si>
  <si>
    <t>04.2.2.1.1</t>
  </si>
  <si>
    <t>Coffret de dépotage</t>
  </si>
  <si>
    <t>04.2.2.1.2</t>
  </si>
  <si>
    <t>Coffret de soutirage</t>
  </si>
  <si>
    <t>Sous-Total HT de DEPOTAGE / SOUTIRAGE</t>
  </si>
  <si>
    <t>04.2.3</t>
  </si>
  <si>
    <t>RESERVOIR</t>
  </si>
  <si>
    <t>04.2.3.1</t>
  </si>
  <si>
    <t>Fourniture et pose d'un couvercle coiffant sur chambre étanche</t>
  </si>
  <si>
    <t>Sous-Total HT de RESERVOIR</t>
  </si>
  <si>
    <t>MONTANT HT - 04 - METALLERIE</t>
  </si>
  <si>
    <t>MONTANT TTC - 04 - METALLERIE</t>
  </si>
  <si>
    <t>TOTAL HT</t>
  </si>
  <si>
    <t>TOTAL TVA - 20,00%</t>
  </si>
  <si>
    <t>TOTAL TTC</t>
  </si>
  <si>
    <t>Cachet et signature de l'entreprise</t>
  </si>
  <si>
    <t>Bon pour accord</t>
  </si>
</sst>
</file>

<file path=xl/styles.xml><?xml version="1.0" encoding="utf-8"?>
<styleSheet xmlns="http://schemas.openxmlformats.org/spreadsheetml/2006/main">
  <numFmts count="3">
    <numFmt numFmtId="164" formatCode="#,##0.000"/>
    <numFmt numFmtId="7" formatCode="#,##0.00 &quot;€&quot;;-#,##0.00 &quot;€&quot;"/>
    <numFmt numFmtId="165" formatCode="#,##0.00000"/>
  </numFmts>
  <fonts count="18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u/>
      <sz val="10"/>
      <name val="Calibri"/>
      <charset val="1"/>
    </font>
    <font>
      <u/>
      <sz val="10"/>
      <color theme="1"/>
      <name val="Calibri"/>
      <charset val="1"/>
    </font>
    <font>
      <u/>
      <sz val="8.25"/>
      <color theme="1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40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top style="medium">
        <color rgb="FF646464"/>
      </top>
      <bottom style="medium">
        <color rgb="FF646464"/>
      </bottom>
    </border>
    <border>
      <top style="medium">
        <color rgb="FF646464"/>
      </top>
      <bottom style="medium">
        <color rgb="FF646464"/>
      </bottom>
    </border>
    <border>
      <right style="medium">
        <color rgb="FF646464"/>
      </right>
      <top style="medium">
        <color rgb="FF646464"/>
      </top>
      <bottom style="medium">
        <color rgb="FF646464"/>
      </bottom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</border>
    <border>
      <right style="thin">
        <color rgb="FFC0C0C0"/>
      </right>
      <top style="medium">
        <color rgb="FF646464"/>
      </top>
      <bottom style="thin">
        <color rgb="FFC0C0C0"/>
      </bottom>
    </border>
    <border>
      <right style="medium">
        <color rgb="FF646464"/>
      </right>
      <top style="medium">
        <color rgb="FF646464"/>
      </top>
      <bottom style="thin">
        <color rgb="FFC0C0C0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  <border>
      <left style="thin">
        <color rgb="FF646464"/>
      </left>
      <top style="thin">
        <color rgb="FF646464"/>
      </top>
      <bottom style="thin">
        <color rgb="FF646464"/>
      </bottom>
    </border>
    <border>
      <top style="thin">
        <color rgb="FF646464"/>
      </top>
      <bottom style="thin">
        <color rgb="FF646464"/>
      </bottom>
    </border>
    <border>
      <right style="thin">
        <color rgb="FF646464"/>
      </right>
      <top style="thin">
        <color rgb="FF646464"/>
      </top>
      <bottom style="thin">
        <color rgb="FF646464"/>
      </bottom>
    </border>
    <border>
      <left style="thin">
        <color rgb="FFC0C0C0"/>
      </left>
      <top style="thin">
        <color rgb="FFC0C0C0"/>
      </top>
    </border>
    <border>
      <top style="thin">
        <color rgb="FFC0C0C0"/>
      </top>
    </border>
    <border>
      <right style="thin">
        <color rgb="FFC0C0C0"/>
      </right>
      <top style="double">
        <color rgb="FFC0C0C0"/>
      </top>
    </border>
    <border>
      <left style="medium">
        <color rgb="FF808080"/>
      </left>
      <top style="medium">
        <color rgb="FF808080"/>
      </top>
    </border>
    <border>
      <top style="medium">
        <color rgb="FF808080"/>
      </top>
    </border>
    <border>
      <right style="medium">
        <color rgb="FF808080"/>
      </right>
      <top style="medium">
        <color rgb="FF808080"/>
      </top>
    </border>
    <border>
      <left style="medium">
        <color rgb="FF808080"/>
      </left>
    </border>
    <border>
      <right style="medium">
        <color rgb="FF808080"/>
      </right>
    </border>
    <border>
      <left style="medium">
        <color rgb="FF808080"/>
      </left>
      <bottom style="medium">
        <color rgb="FF808080"/>
      </bottom>
    </border>
    <border>
      <bottom style="medium">
        <color rgb="FF808080"/>
      </bottom>
    </border>
    <border>
      <right style="medium">
        <color rgb="FF808080"/>
      </right>
      <bottom style="medium">
        <color rgb="FF808080"/>
      </bottom>
    </border>
    <border>
      <left style="thick">
        <color rgb="FF646464"/>
      </left>
      <top style="thick">
        <color rgb="FF646464"/>
      </top>
      <bottom style="medium">
        <color rgb="FF646464"/>
      </bottom>
    </border>
    <border>
      <top style="thick">
        <color rgb="FF646464"/>
      </top>
      <bottom style="medium">
        <color rgb="FF646464"/>
      </bottom>
    </border>
    <border>
      <right style="thick">
        <color rgb="FF646464"/>
      </right>
      <top style="thick">
        <color rgb="FF646464"/>
      </top>
      <bottom style="medium">
        <color rgb="FF646464"/>
      </bottom>
    </border>
    <border>
      <left style="thick">
        <color rgb="FF646464"/>
      </left>
    </border>
    <border>
      <right style="thick">
        <color rgb="FF646464"/>
      </right>
    </border>
    <border>
      <left style="thick">
        <color rgb="FF646464"/>
      </left>
      <bottom style="thick">
        <color rgb="FF646464"/>
      </bottom>
    </border>
    <border>
      <right style="thick">
        <color rgb="FF646464"/>
      </right>
      <bottom style="thick">
        <color rgb="FF646464"/>
      </bottom>
    </border>
    <border>
      <bottom style="thick">
        <color rgb="FF646464"/>
      </bottom>
    </border>
  </borders>
  <cellStyleXfs count="1">
    <xf numFmtId="0" fontId="0" fillId="0" borderId="0">
      <alignment vertical="top"/>
      <protection locked="0"/>
    </xf>
  </cellStyleXfs>
  <cellXfs count="109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left" vertical="center" wrapText="1" inden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 applyProtection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 applyProtection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Border="1" applyAlignment="1" applyProtection="1">
      <alignment horizontal="left" vertical="center" wrapText="1" indent="11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 applyProtection="1">
      <alignment horizontal="lef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left" vertical="center" wrapText="1" indent="2"/>
    </xf>
    <xf numFmtId="0" fontId="8" fillId="0" borderId="14" xfId="0" applyFont="1" applyBorder="1" applyAlignment="1" applyProtection="1">
      <alignment horizontal="left" vertical="center" wrapText="1" indent="4"/>
    </xf>
    <xf numFmtId="0" fontId="8" fillId="0" borderId="14" xfId="0" applyFont="1" applyBorder="1" applyAlignment="1" applyProtection="1">
      <alignment horizontal="left" vertical="center" wrapText="1" indent="5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2" xfId="0" applyNumberFormat="1" applyFont="1" applyFill="1" applyBorder="1" applyAlignment="1" applyProtection="1">
      <alignment horizontal="left" vertical="center" wrapText="1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Border="1" applyAlignment="1" applyProtection="1">
      <alignment horizontal="left" vertical="center" wrapText="1"/>
    </xf>
    <xf numFmtId="7" fontId="8" fillId="3" borderId="5" xfId="0" applyNumberFormat="1" applyFont="1" applyFill="1" applyBorder="1" applyAlignment="1" applyProtection="1">
      <alignment horizontal="right" vertical="center"/>
    </xf>
    <xf numFmtId="49" fontId="10" fillId="3" borderId="15" xfId="0" applyNumberFormat="1" applyFont="1" applyFill="1" applyBorder="1" applyAlignment="1" applyProtection="1">
      <alignment horizontal="left" vertical="center" wrapText="1"/>
    </xf>
    <xf numFmtId="49" fontId="10" fillId="3" borderId="16" xfId="0" applyNumberFormat="1" applyFont="1" applyFill="1" applyBorder="1" applyAlignment="1" applyProtection="1">
      <alignment horizontal="left" vertical="center" wrapText="1"/>
    </xf>
    <xf numFmtId="7" fontId="8" fillId="3" borderId="17" xfId="0" applyNumberFormat="1" applyFont="1" applyFill="1" applyBorder="1" applyAlignment="1" applyProtection="1">
      <alignment horizontal="right" vertical="center"/>
    </xf>
    <xf numFmtId="49" fontId="10" fillId="3" borderId="18" xfId="0" applyNumberFormat="1" applyFont="1" applyFill="1" applyBorder="1" applyAlignment="1" applyProtection="1">
      <alignment horizontal="center" vertical="center" wrapText="1"/>
    </xf>
    <xf numFmtId="49" fontId="10" fillId="3" borderId="19" xfId="0" applyNumberFormat="1" applyFont="1" applyFill="1" applyBorder="1" applyAlignment="1" applyProtection="1">
      <alignment horizontal="center" vertical="center" wrapText="1"/>
    </xf>
    <xf numFmtId="49" fontId="10" fillId="3" borderId="20" xfId="0" applyNumberFormat="1" applyFont="1" applyFill="1" applyBorder="1" applyAlignment="1" applyProtection="1">
      <alignment horizontal="center" vertical="center" wrapText="1"/>
    </xf>
    <xf numFmtId="0" fontId="8" fillId="3" borderId="0" xfId="0" applyFont="1" applyFill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 wrapText="1"/>
    </xf>
    <xf numFmtId="49" fontId="10" fillId="0" borderId="21" xfId="0" applyNumberFormat="1" applyFont="1" applyBorder="1" applyAlignment="1" applyProtection="1">
      <alignment horizontal="left" vertical="center" wrapText="1" indent="11"/>
    </xf>
    <xf numFmtId="49" fontId="10" fillId="0" borderId="22" xfId="0" applyNumberFormat="1" applyFont="1" applyBorder="1" applyAlignment="1" applyProtection="1">
      <alignment horizontal="left" vertical="center" wrapText="1" indent="11"/>
    </xf>
    <xf numFmtId="7" fontId="8" fillId="0" borderId="23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  <protection locked="0"/>
    </xf>
    <xf numFmtId="49" fontId="10" fillId="3" borderId="24" xfId="0" applyNumberFormat="1" applyFont="1" applyFill="1" applyBorder="1" applyAlignment="1" applyProtection="1">
      <alignment vertical="center" wrapText="1"/>
    </xf>
    <xf numFmtId="49" fontId="10" fillId="3" borderId="25" xfId="0" applyNumberFormat="1" applyFont="1" applyFill="1" applyBorder="1" applyAlignment="1" applyProtection="1">
      <alignment vertical="center" wrapText="1"/>
    </xf>
    <xf numFmtId="7" fontId="8" fillId="3" borderId="26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vertical="center"/>
      <protection locked="0"/>
    </xf>
    <xf numFmtId="49" fontId="10" fillId="3" borderId="27" xfId="0" applyNumberFormat="1" applyFont="1" applyFill="1" applyBorder="1" applyAlignment="1" applyProtection="1">
      <alignment vertical="center" wrapText="1"/>
    </xf>
    <xf numFmtId="49" fontId="10" fillId="3" borderId="0" xfId="0" applyNumberFormat="1" applyFont="1" applyFill="1" applyBorder="1" applyAlignment="1" applyProtection="1">
      <alignment vertical="center" wrapText="1"/>
    </xf>
    <xf numFmtId="7" fontId="8" fillId="3" borderId="28" xfId="0" applyNumberFormat="1" applyFont="1" applyFill="1" applyBorder="1" applyAlignment="1" applyProtection="1">
      <alignment horizontal="right" vertical="center"/>
    </xf>
    <xf numFmtId="49" fontId="10" fillId="3" borderId="29" xfId="0" applyNumberFormat="1" applyFont="1" applyFill="1" applyBorder="1" applyAlignment="1" applyProtection="1">
      <alignment vertical="center" wrapText="1"/>
    </xf>
    <xf numFmtId="49" fontId="10" fillId="3" borderId="30" xfId="0" applyNumberFormat="1" applyFont="1" applyFill="1" applyBorder="1" applyAlignment="1" applyProtection="1">
      <alignment vertical="center" wrapText="1"/>
    </xf>
    <xf numFmtId="7" fontId="8" fillId="3" borderId="31" xfId="0" applyNumberFormat="1" applyFont="1" applyFill="1" applyBorder="1" applyAlignment="1" applyProtection="1">
      <alignment horizontal="right" vertical="center"/>
    </xf>
    <xf numFmtId="165" fontId="8" fillId="0" borderId="14" xfId="0" applyNumberFormat="1" applyFont="1" applyBorder="1" applyAlignment="1" applyProtection="1">
      <alignment horizontal="right" vertical="center"/>
      <protection locked="0"/>
    </xf>
    <xf numFmtId="165" fontId="8" fillId="0" borderId="14" xfId="0" applyNumberFormat="1" applyFont="1" applyBorder="1" applyAlignment="1" applyProtection="1">
      <alignment horizontal="right" vertical="center"/>
    </xf>
    <xf numFmtId="49" fontId="12" fillId="0" borderId="4" xfId="0" applyNumberFormat="1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/>
    </xf>
    <xf numFmtId="0" fontId="12" fillId="0" borderId="14" xfId="0" applyFont="1" applyBorder="1" applyAlignment="1" applyProtection="1">
      <alignment vertical="top" wrapText="1"/>
    </xf>
    <xf numFmtId="0" fontId="14" fillId="0" borderId="14" xfId="0" applyFont="1" applyBorder="1" applyAlignment="1" applyProtection="1">
      <alignment vertical="center"/>
    </xf>
    <xf numFmtId="0" fontId="0" fillId="0" borderId="14" xfId="0" applyBorder="1" applyAlignment="1" applyProtection="1">
      <alignment vertical="top"/>
      <protection locked="0"/>
    </xf>
    <xf numFmtId="0" fontId="14" fillId="0" borderId="14" xfId="0" applyFont="1" applyBorder="1" applyAlignment="1" applyProtection="1">
      <alignment vertical="center"/>
      <protection locked="0"/>
    </xf>
    <xf numFmtId="0" fontId="14" fillId="0" borderId="5" xfId="0" applyFont="1" applyBorder="1" applyAlignment="1" applyProtection="1">
      <alignment horizontal="right" vertical="center"/>
    </xf>
    <xf numFmtId="0" fontId="12" fillId="0" borderId="0" xfId="0" applyFont="1" applyAlignment="1" applyProtection="1">
      <alignment vertical="top"/>
      <protection locked="0"/>
    </xf>
    <xf numFmtId="49" fontId="15" fillId="0" borderId="32" xfId="0" applyNumberFormat="1" applyFont="1" applyBorder="1" applyAlignment="1" applyProtection="1">
      <alignment horizontal="center" vertical="center" wrapText="1"/>
      <protection locked="0"/>
    </xf>
    <xf numFmtId="49" fontId="15" fillId="0" borderId="33" xfId="0" applyNumberFormat="1" applyFont="1" applyBorder="1" applyAlignment="1" applyProtection="1">
      <alignment horizontal="center" vertical="center" wrapText="1"/>
      <protection locked="0"/>
    </xf>
    <xf numFmtId="49" fontId="15" fillId="0" borderId="34" xfId="0" applyNumberFormat="1" applyFont="1" applyBorder="1" applyAlignment="1" applyProtection="1">
      <alignment horizontal="center" vertical="center" wrapText="1"/>
      <protection locked="0"/>
    </xf>
    <xf numFmtId="49" fontId="16" fillId="0" borderId="0" xfId="0" applyNumberFormat="1" applyFont="1" applyAlignment="1" applyProtection="1">
      <alignment horizontal="center" vertical="center" wrapText="1"/>
      <protection locked="0"/>
    </xf>
    <xf numFmtId="49" fontId="0" fillId="0" borderId="35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17" fillId="0" borderId="36" xfId="0" applyNumberFormat="1" applyFont="1" applyBorder="1" applyAlignment="1" applyProtection="1">
      <alignment vertical="top" wrapText="1"/>
      <protection locked="0"/>
    </xf>
    <xf numFmtId="49" fontId="0" fillId="0" borderId="0" xfId="0" applyNumberFormat="1" applyBorder="1" applyAlignment="1" applyProtection="1">
      <alignment vertical="top" wrapText="1"/>
      <protection locked="0"/>
    </xf>
    <xf numFmtId="49" fontId="0" fillId="0" borderId="36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  <protection locked="0"/>
    </xf>
    <xf numFmtId="49" fontId="0" fillId="0" borderId="37" xfId="0" applyNumberFormat="1" applyBorder="1" applyAlignment="1" applyProtection="1">
      <alignment vertical="top" wrapText="1"/>
      <protection locked="0"/>
    </xf>
    <xf numFmtId="49" fontId="0" fillId="0" borderId="38" xfId="0" applyNumberFormat="1" applyBorder="1" applyAlignment="1" applyProtection="1">
      <alignment vertical="top" wrapText="1"/>
      <protection locked="0"/>
    </xf>
    <xf numFmtId="49" fontId="0" fillId="0" borderId="39" xfId="0" applyNumberFormat="1" applyBorder="1" applyAlignment="1" applyProtection="1">
      <alignment vertical="top" wrapText="1"/>
      <protection locked="0"/>
    </xf>
    <xf numFmtId="0" fontId="0" fillId="0" borderId="39" xfId="0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7" ySplit="6"/>
      <selection pane="bottomLeft" activeCell="A1" sqref="A1:M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14</v>
      </c>
      <c r="B8" s="27"/>
      <c r="C8" s="28" t="s">
        <v>15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16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18</v>
      </c>
      <c r="B10" s="35"/>
      <c r="C10" s="36" t="s">
        <v>19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20</v>
      </c>
      <c r="B11" s="35"/>
      <c r="C11" s="37" t="s">
        <v>21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3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23</v>
      </c>
      <c r="B12" s="35"/>
      <c r="C12" s="37" t="s">
        <v>24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t="22.5" customHeight="1">
      <c r="A13" s="34" t="s">
        <v>25</v>
      </c>
      <c r="B13" s="35"/>
      <c r="C13" s="37" t="s">
        <v>26</v>
      </c>
      <c r="D13" s="38" t="s">
        <v>22</v>
      </c>
      <c r="E13" s="39"/>
      <c r="F13" s="40">
        <v>1</v>
      </c>
      <c r="G13" s="39"/>
      <c r="H13" s="41">
        <v>1</v>
      </c>
      <c r="I13" s="42"/>
      <c r="J13" s="39"/>
      <c r="K13" s="42"/>
      <c r="L13" s="42"/>
      <c r="M13" s="43">
        <f t="shared" si="0"/>
        <v>0</v>
      </c>
      <c r="N13" s="33"/>
    </row>
    <row r="14" hidden="1" ht="31.5" customHeight="1">
      <c r="A14" s="44" t="s">
        <v>27</v>
      </c>
      <c r="B14" s="45"/>
      <c r="C14" s="45"/>
      <c r="D14" s="45"/>
      <c r="E14" s="45"/>
      <c r="F14" s="45"/>
      <c r="G14" s="45"/>
      <c r="H14" s="45"/>
      <c r="I14" s="45"/>
      <c r="J14" s="2"/>
      <c r="K14" s="2"/>
      <c r="L14" s="2"/>
      <c r="M14" s="46">
        <f>SUM(M$11:M$13)</f>
        <v>0</v>
      </c>
      <c r="N14" s="47"/>
    </row>
    <row r="15" ht="26.25" customHeight="1">
      <c r="A15" s="34" t="s">
        <v>28</v>
      </c>
      <c r="B15" s="35"/>
      <c r="C15" s="36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2.5" customHeight="1">
      <c r="A16" s="34" t="s">
        <v>30</v>
      </c>
      <c r="B16" s="35"/>
      <c r="C16" s="37" t="s">
        <v>31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18.75" customHeight="1">
      <c r="A17" s="34" t="s">
        <v>32</v>
      </c>
      <c r="B17" s="35"/>
      <c r="C17" s="37" t="s">
        <v>33</v>
      </c>
      <c r="D17" s="38" t="s">
        <v>34</v>
      </c>
      <c r="E17" s="48"/>
      <c r="F17" s="49">
        <v>12</v>
      </c>
      <c r="G17" s="48"/>
      <c r="H17" s="41">
        <v>1</v>
      </c>
      <c r="I17" s="42"/>
      <c r="J17" s="39"/>
      <c r="K17" s="42"/>
      <c r="L17" s="42"/>
      <c r="M17" s="43">
        <f t="shared" ref="M17:M23" si="1">IF(ISNUMBER($K17),IF(ISNUMBER($G17),ROUND($K17*$G17,2),ROUND($K17*$F17,2)),IF(ISNUMBER($G17),ROUND($I17*$G17,2),ROUND($I17*$F17,2)))</f>
        <v>0</v>
      </c>
      <c r="N17" s="33"/>
    </row>
    <row r="18" ht="18.75" customHeight="1">
      <c r="A18" s="34" t="s">
        <v>35</v>
      </c>
      <c r="B18" s="35"/>
      <c r="C18" s="37" t="s">
        <v>36</v>
      </c>
      <c r="D18" s="38" t="s">
        <v>34</v>
      </c>
      <c r="E18" s="48"/>
      <c r="F18" s="49">
        <v>12</v>
      </c>
      <c r="G18" s="48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18.75" customHeight="1">
      <c r="A19" s="34" t="s">
        <v>37</v>
      </c>
      <c r="B19" s="35"/>
      <c r="C19" s="37" t="s">
        <v>38</v>
      </c>
      <c r="D19" s="38" t="s">
        <v>34</v>
      </c>
      <c r="E19" s="48"/>
      <c r="F19" s="49">
        <v>12</v>
      </c>
      <c r="G19" s="48"/>
      <c r="H19" s="41">
        <v>1</v>
      </c>
      <c r="I19" s="42"/>
      <c r="J19" s="39"/>
      <c r="K19" s="42"/>
      <c r="L19" s="42"/>
      <c r="M19" s="43">
        <f t="shared" si="1"/>
        <v>0</v>
      </c>
      <c r="N19" s="33"/>
    </row>
    <row r="20" ht="18.75" customHeight="1">
      <c r="A20" s="34" t="s">
        <v>39</v>
      </c>
      <c r="B20" s="35"/>
      <c r="C20" s="37" t="s">
        <v>40</v>
      </c>
      <c r="D20" s="38" t="s">
        <v>34</v>
      </c>
      <c r="E20" s="48"/>
      <c r="F20" s="49">
        <v>12</v>
      </c>
      <c r="G20" s="48"/>
      <c r="H20" s="41">
        <v>1</v>
      </c>
      <c r="I20" s="42"/>
      <c r="J20" s="39"/>
      <c r="K20" s="42"/>
      <c r="L20" s="42"/>
      <c r="M20" s="43">
        <f t="shared" si="1"/>
        <v>0</v>
      </c>
      <c r="N20" s="33"/>
    </row>
    <row r="21" ht="18.75" customHeight="1">
      <c r="A21" s="34" t="s">
        <v>41</v>
      </c>
      <c r="B21" s="35"/>
      <c r="C21" s="37" t="s">
        <v>42</v>
      </c>
      <c r="D21" s="38" t="s">
        <v>43</v>
      </c>
      <c r="E21" s="50"/>
      <c r="F21" s="41">
        <v>2</v>
      </c>
      <c r="G21" s="50"/>
      <c r="H21" s="41">
        <v>1</v>
      </c>
      <c r="I21" s="42"/>
      <c r="J21" s="39"/>
      <c r="K21" s="42"/>
      <c r="L21" s="42"/>
      <c r="M21" s="43">
        <f t="shared" si="1"/>
        <v>0</v>
      </c>
      <c r="N21" s="33"/>
    </row>
    <row r="22" ht="18.75" customHeight="1">
      <c r="A22" s="34" t="s">
        <v>44</v>
      </c>
      <c r="B22" s="35"/>
      <c r="C22" s="37" t="s">
        <v>45</v>
      </c>
      <c r="D22" s="38" t="s">
        <v>43</v>
      </c>
      <c r="E22" s="50"/>
      <c r="F22" s="41">
        <v>3</v>
      </c>
      <c r="G22" s="50"/>
      <c r="H22" s="41">
        <v>1</v>
      </c>
      <c r="I22" s="42"/>
      <c r="J22" s="39"/>
      <c r="K22" s="42"/>
      <c r="L22" s="42"/>
      <c r="M22" s="43">
        <f t="shared" si="1"/>
        <v>0</v>
      </c>
      <c r="N22" s="33"/>
    </row>
    <row r="23" ht="18.75" customHeight="1">
      <c r="A23" s="34" t="s">
        <v>46</v>
      </c>
      <c r="B23" s="35"/>
      <c r="C23" s="37" t="s">
        <v>47</v>
      </c>
      <c r="D23" s="38" t="s">
        <v>43</v>
      </c>
      <c r="E23" s="50"/>
      <c r="F23" s="41">
        <v>1</v>
      </c>
      <c r="G23" s="50"/>
      <c r="H23" s="41">
        <v>1</v>
      </c>
      <c r="I23" s="42"/>
      <c r="J23" s="39"/>
      <c r="K23" s="42"/>
      <c r="L23" s="42"/>
      <c r="M23" s="43">
        <f t="shared" si="1"/>
        <v>0</v>
      </c>
      <c r="N23" s="33"/>
    </row>
    <row r="24" ht="22.5" customHeight="1">
      <c r="A24" s="34" t="s">
        <v>48</v>
      </c>
      <c r="B24" s="35"/>
      <c r="C24" s="37" t="s">
        <v>49</v>
      </c>
      <c r="D24" s="29"/>
      <c r="E24" s="30"/>
      <c r="F24" s="31"/>
      <c r="G24" s="30"/>
      <c r="H24" s="31"/>
      <c r="I24" s="30"/>
      <c r="J24" s="30"/>
      <c r="K24" s="30"/>
      <c r="L24" s="30"/>
      <c r="M24" s="32"/>
      <c r="N24" s="33"/>
    </row>
    <row r="25" ht="18.75" customHeight="1">
      <c r="A25" s="34" t="s">
        <v>50</v>
      </c>
      <c r="B25" s="35"/>
      <c r="C25" s="37" t="s">
        <v>51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9.25" customHeight="1">
      <c r="A26" s="34" t="s">
        <v>52</v>
      </c>
      <c r="B26" s="35"/>
      <c r="C26" s="51" t="s">
        <v>53</v>
      </c>
      <c r="D26" s="38" t="s">
        <v>54</v>
      </c>
      <c r="E26" s="50"/>
      <c r="F26" s="41">
        <v>1</v>
      </c>
      <c r="G26" s="50"/>
      <c r="H26" s="41">
        <v>1</v>
      </c>
      <c r="I26" s="42"/>
      <c r="J26" s="39"/>
      <c r="K26" s="42"/>
      <c r="L26" s="42"/>
      <c r="M26" s="43">
        <f t="shared" ref="M26:M27" si="2">IF(ISNUMBER($K26),IF(ISNUMBER($G26),ROUND($K26*$G26,2),ROUND($K26*$F26,2)),IF(ISNUMBER($G26),ROUND($I26*$G26,2),ROUND($I26*$F26,2)))</f>
        <v>0</v>
      </c>
      <c r="N26" s="33"/>
    </row>
    <row r="27" ht="18.75" customHeight="1">
      <c r="A27" s="34" t="s">
        <v>55</v>
      </c>
      <c r="B27" s="35"/>
      <c r="C27" s="51" t="s">
        <v>56</v>
      </c>
      <c r="D27" s="38" t="s">
        <v>43</v>
      </c>
      <c r="E27" s="50"/>
      <c r="F27" s="41">
        <v>1</v>
      </c>
      <c r="G27" s="50"/>
      <c r="H27" s="41">
        <v>1</v>
      </c>
      <c r="I27" s="42"/>
      <c r="J27" s="39"/>
      <c r="K27" s="42"/>
      <c r="L27" s="42"/>
      <c r="M27" s="43">
        <f t="shared" si="2"/>
        <v>0</v>
      </c>
      <c r="N27" s="33"/>
    </row>
    <row r="28" ht="18.75" customHeight="1">
      <c r="A28" s="34" t="s">
        <v>57</v>
      </c>
      <c r="B28" s="35"/>
      <c r="C28" s="37" t="s">
        <v>58</v>
      </c>
      <c r="D28" s="29"/>
      <c r="E28" s="30"/>
      <c r="F28" s="31"/>
      <c r="G28" s="30"/>
      <c r="H28" s="31"/>
      <c r="I28" s="30"/>
      <c r="J28" s="30"/>
      <c r="K28" s="30"/>
      <c r="L28" s="30"/>
      <c r="M28" s="32"/>
      <c r="N28" s="33"/>
    </row>
    <row r="29" ht="18.75" customHeight="1">
      <c r="A29" s="34" t="s">
        <v>59</v>
      </c>
      <c r="B29" s="35"/>
      <c r="C29" s="51" t="s">
        <v>60</v>
      </c>
      <c r="D29" s="38" t="s">
        <v>61</v>
      </c>
      <c r="E29" s="48"/>
      <c r="F29" s="49">
        <v>195</v>
      </c>
      <c r="G29" s="48"/>
      <c r="H29" s="41">
        <v>1</v>
      </c>
      <c r="I29" s="42"/>
      <c r="J29" s="39"/>
      <c r="K29" s="42"/>
      <c r="L29" s="42"/>
      <c r="M29" s="43">
        <f t="shared" ref="M29:M30" si="3">IF(ISNUMBER($K29),IF(ISNUMBER($G29),ROUND($K29*$G29,2),ROUND($K29*$F29,2)),IF(ISNUMBER($G29),ROUND($I29*$G29,2),ROUND($I29*$F29,2)))</f>
        <v>0</v>
      </c>
      <c r="N29" s="33"/>
    </row>
    <row r="30" ht="18.75" customHeight="1">
      <c r="A30" s="34" t="s">
        <v>62</v>
      </c>
      <c r="B30" s="35"/>
      <c r="C30" s="37" t="s">
        <v>63</v>
      </c>
      <c r="D30" s="38" t="s">
        <v>61</v>
      </c>
      <c r="E30" s="48"/>
      <c r="F30" s="49">
        <v>110</v>
      </c>
      <c r="G30" s="48"/>
      <c r="H30" s="41">
        <v>1</v>
      </c>
      <c r="I30" s="42"/>
      <c r="J30" s="39"/>
      <c r="K30" s="42"/>
      <c r="L30" s="42"/>
      <c r="M30" s="43">
        <f t="shared" si="3"/>
        <v>0</v>
      </c>
      <c r="N30" s="33"/>
    </row>
    <row r="31" hidden="1" ht="31.5" customHeight="1">
      <c r="A31" s="44" t="s">
        <v>64</v>
      </c>
      <c r="B31" s="45"/>
      <c r="C31" s="45"/>
      <c r="D31" s="45"/>
      <c r="E31" s="45"/>
      <c r="F31" s="45"/>
      <c r="G31" s="45"/>
      <c r="H31" s="45"/>
      <c r="I31" s="45"/>
      <c r="J31" s="2"/>
      <c r="K31" s="2"/>
      <c r="L31" s="2"/>
      <c r="M31" s="46">
        <f>SUM(M$17:M$23)+SUM(M$26:M$27)+SUM(M$29:M$30)</f>
        <v>0</v>
      </c>
      <c r="N31" s="47"/>
    </row>
    <row r="32" ht="26.25" customHeight="1">
      <c r="A32" s="34" t="s">
        <v>65</v>
      </c>
      <c r="B32" s="35"/>
      <c r="C32" s="36" t="s">
        <v>66</v>
      </c>
      <c r="D32" s="29"/>
      <c r="E32" s="30"/>
      <c r="F32" s="31"/>
      <c r="G32" s="30"/>
      <c r="H32" s="31"/>
      <c r="I32" s="30"/>
      <c r="J32" s="30"/>
      <c r="K32" s="30"/>
      <c r="L32" s="30"/>
      <c r="M32" s="32"/>
      <c r="N32" s="33"/>
    </row>
    <row r="33" ht="22.5" customHeight="1">
      <c r="A33" s="34" t="s">
        <v>67</v>
      </c>
      <c r="B33" s="35"/>
      <c r="C33" s="37" t="s">
        <v>68</v>
      </c>
      <c r="D33" s="29"/>
      <c r="E33" s="30"/>
      <c r="F33" s="31"/>
      <c r="G33" s="30"/>
      <c r="H33" s="31"/>
      <c r="I33" s="30"/>
      <c r="J33" s="30"/>
      <c r="K33" s="30"/>
      <c r="L33" s="30"/>
      <c r="M33" s="32"/>
      <c r="N33" s="33"/>
    </row>
    <row r="34" ht="18.75" customHeight="1">
      <c r="A34" s="34" t="s">
        <v>69</v>
      </c>
      <c r="B34" s="35"/>
      <c r="C34" s="37" t="s">
        <v>70</v>
      </c>
      <c r="D34" s="29"/>
      <c r="E34" s="30"/>
      <c r="F34" s="31"/>
      <c r="G34" s="30"/>
      <c r="H34" s="31"/>
      <c r="I34" s="30"/>
      <c r="J34" s="30"/>
      <c r="K34" s="30"/>
      <c r="L34" s="30"/>
      <c r="M34" s="32"/>
      <c r="N34" s="33"/>
    </row>
    <row r="35" ht="18.75" customHeight="1">
      <c r="A35" s="34" t="s">
        <v>71</v>
      </c>
      <c r="B35" s="35"/>
      <c r="C35" s="51" t="s">
        <v>72</v>
      </c>
      <c r="D35" s="38" t="s">
        <v>43</v>
      </c>
      <c r="E35" s="50"/>
      <c r="F35" s="41">
        <v>6</v>
      </c>
      <c r="G35" s="50"/>
      <c r="H35" s="41">
        <v>1</v>
      </c>
      <c r="I35" s="42"/>
      <c r="J35" s="39"/>
      <c r="K35" s="42"/>
      <c r="L35" s="42"/>
      <c r="M35" s="43">
        <f>IF(ISNUMBER($K35),IF(ISNUMBER($G35),ROUND($K35*$G35,2),ROUND($K35*$F35,2)),IF(ISNUMBER($G35),ROUND($I35*$G35,2),ROUND($I35*$F35,2)))</f>
        <v>0</v>
      </c>
      <c r="N35" s="33"/>
    </row>
    <row r="36" ht="18.75" customHeight="1">
      <c r="A36" s="34" t="s">
        <v>73</v>
      </c>
      <c r="B36" s="35"/>
      <c r="C36" s="37" t="s">
        <v>74</v>
      </c>
      <c r="D36" s="29"/>
      <c r="E36" s="30"/>
      <c r="F36" s="31"/>
      <c r="G36" s="30"/>
      <c r="H36" s="31"/>
      <c r="I36" s="30"/>
      <c r="J36" s="30"/>
      <c r="K36" s="30"/>
      <c r="L36" s="30"/>
      <c r="M36" s="32"/>
      <c r="N36" s="33"/>
    </row>
    <row r="37" ht="18.75" customHeight="1">
      <c r="A37" s="34" t="s">
        <v>75</v>
      </c>
      <c r="B37" s="35"/>
      <c r="C37" s="51" t="s">
        <v>76</v>
      </c>
      <c r="D37" s="38" t="s">
        <v>61</v>
      </c>
      <c r="E37" s="48"/>
      <c r="F37" s="49">
        <v>15</v>
      </c>
      <c r="G37" s="48"/>
      <c r="H37" s="41">
        <v>1</v>
      </c>
      <c r="I37" s="42"/>
      <c r="J37" s="39"/>
      <c r="K37" s="42"/>
      <c r="L37" s="42"/>
      <c r="M37" s="43">
        <f t="shared" ref="M37:M38" si="4">IF(ISNUMBER($K37),IF(ISNUMBER($G37),ROUND($K37*$G37,2),ROUND($K37*$F37,2)),IF(ISNUMBER($G37),ROUND($I37*$G37,2),ROUND($I37*$F37,2)))</f>
        <v>0</v>
      </c>
      <c r="N37" s="33"/>
    </row>
    <row r="38" ht="18.75" customHeight="1">
      <c r="A38" s="34" t="s">
        <v>77</v>
      </c>
      <c r="B38" s="35"/>
      <c r="C38" s="51" t="s">
        <v>78</v>
      </c>
      <c r="D38" s="38" t="s">
        <v>79</v>
      </c>
      <c r="E38" s="48"/>
      <c r="F38" s="49">
        <v>10</v>
      </c>
      <c r="G38" s="48"/>
      <c r="H38" s="41">
        <v>1</v>
      </c>
      <c r="I38" s="42"/>
      <c r="J38" s="39"/>
      <c r="K38" s="42"/>
      <c r="L38" s="42"/>
      <c r="M38" s="43">
        <f t="shared" si="4"/>
        <v>0</v>
      </c>
      <c r="N38" s="33"/>
    </row>
    <row r="39" ht="18.75" customHeight="1">
      <c r="A39" s="34" t="s">
        <v>80</v>
      </c>
      <c r="B39" s="35"/>
      <c r="C39" s="37" t="s">
        <v>81</v>
      </c>
      <c r="D39" s="29"/>
      <c r="E39" s="30"/>
      <c r="F39" s="31"/>
      <c r="G39" s="30"/>
      <c r="H39" s="31"/>
      <c r="I39" s="30"/>
      <c r="J39" s="30"/>
      <c r="K39" s="30"/>
      <c r="L39" s="30"/>
      <c r="M39" s="32"/>
      <c r="N39" s="33"/>
    </row>
    <row r="40" ht="18.75" customHeight="1">
      <c r="A40" s="34" t="s">
        <v>82</v>
      </c>
      <c r="B40" s="35"/>
      <c r="C40" s="51" t="s">
        <v>83</v>
      </c>
      <c r="D40" s="29"/>
      <c r="E40" s="30"/>
      <c r="F40" s="31"/>
      <c r="G40" s="30"/>
      <c r="H40" s="31"/>
      <c r="I40" s="30"/>
      <c r="J40" s="30"/>
      <c r="K40" s="30"/>
      <c r="L40" s="30"/>
      <c r="M40" s="32"/>
      <c r="N40" s="33"/>
    </row>
    <row r="41" ht="29.25" customHeight="1">
      <c r="A41" s="34" t="s">
        <v>84</v>
      </c>
      <c r="B41" s="35"/>
      <c r="C41" s="52" t="s">
        <v>85</v>
      </c>
      <c r="D41" s="38" t="s">
        <v>43</v>
      </c>
      <c r="E41" s="50"/>
      <c r="F41" s="41">
        <v>1</v>
      </c>
      <c r="G41" s="50"/>
      <c r="H41" s="41">
        <v>1</v>
      </c>
      <c r="I41" s="42"/>
      <c r="J41" s="39"/>
      <c r="K41" s="42"/>
      <c r="L41" s="42"/>
      <c r="M41" s="43">
        <f t="shared" ref="M41:M43" si="5">IF(ISNUMBER($K41),IF(ISNUMBER($G41),ROUND($K41*$G41,2),ROUND($K41*$F41,2)),IF(ISNUMBER($G41),ROUND($I41*$G41,2),ROUND($I41*$F41,2)))</f>
        <v>0</v>
      </c>
      <c r="N41" s="33"/>
    </row>
    <row r="42" ht="29.25" customHeight="1">
      <c r="A42" s="34" t="s">
        <v>86</v>
      </c>
      <c r="B42" s="35"/>
      <c r="C42" s="52" t="s">
        <v>87</v>
      </c>
      <c r="D42" s="38" t="s">
        <v>43</v>
      </c>
      <c r="E42" s="50"/>
      <c r="F42" s="41">
        <v>1</v>
      </c>
      <c r="G42" s="50"/>
      <c r="H42" s="41">
        <v>1</v>
      </c>
      <c r="I42" s="42"/>
      <c r="J42" s="39"/>
      <c r="K42" s="42"/>
      <c r="L42" s="42"/>
      <c r="M42" s="43">
        <f t="shared" si="5"/>
        <v>0</v>
      </c>
      <c r="N42" s="33"/>
    </row>
    <row r="43" ht="29.25" customHeight="1">
      <c r="A43" s="34" t="s">
        <v>88</v>
      </c>
      <c r="B43" s="35"/>
      <c r="C43" s="52" t="s">
        <v>89</v>
      </c>
      <c r="D43" s="38" t="s">
        <v>54</v>
      </c>
      <c r="E43" s="50"/>
      <c r="F43" s="41">
        <v>1</v>
      </c>
      <c r="G43" s="50"/>
      <c r="H43" s="41">
        <v>1</v>
      </c>
      <c r="I43" s="42"/>
      <c r="J43" s="39"/>
      <c r="K43" s="42"/>
      <c r="L43" s="42"/>
      <c r="M43" s="43">
        <f t="shared" si="5"/>
        <v>0</v>
      </c>
      <c r="N43" s="33"/>
    </row>
    <row r="44" ht="18.75" customHeight="1">
      <c r="A44" s="34" t="s">
        <v>90</v>
      </c>
      <c r="B44" s="35"/>
      <c r="C44" s="37" t="s">
        <v>91</v>
      </c>
      <c r="D44" s="29"/>
      <c r="E44" s="30"/>
      <c r="F44" s="31"/>
      <c r="G44" s="30"/>
      <c r="H44" s="31"/>
      <c r="I44" s="30"/>
      <c r="J44" s="30"/>
      <c r="K44" s="30"/>
      <c r="L44" s="30"/>
      <c r="M44" s="32"/>
      <c r="N44" s="33"/>
    </row>
    <row r="45" ht="18.75" customHeight="1">
      <c r="A45" s="34" t="s">
        <v>92</v>
      </c>
      <c r="B45" s="35"/>
      <c r="C45" s="51" t="s">
        <v>93</v>
      </c>
      <c r="D45" s="29"/>
      <c r="E45" s="30"/>
      <c r="F45" s="31"/>
      <c r="G45" s="30"/>
      <c r="H45" s="31"/>
      <c r="I45" s="30"/>
      <c r="J45" s="30"/>
      <c r="K45" s="30"/>
      <c r="L45" s="30"/>
      <c r="M45" s="32"/>
      <c r="N45" s="33"/>
    </row>
    <row r="46" ht="29.25" customHeight="1">
      <c r="A46" s="34" t="s">
        <v>94</v>
      </c>
      <c r="B46" s="35"/>
      <c r="C46" s="52" t="s">
        <v>95</v>
      </c>
      <c r="D46" s="38" t="s">
        <v>61</v>
      </c>
      <c r="E46" s="48"/>
      <c r="F46" s="49">
        <v>50</v>
      </c>
      <c r="G46" s="48"/>
      <c r="H46" s="41">
        <v>1</v>
      </c>
      <c r="I46" s="42"/>
      <c r="J46" s="39"/>
      <c r="K46" s="42"/>
      <c r="L46" s="42"/>
      <c r="M46" s="43">
        <f t="shared" ref="M46:M47" si="6">IF(ISNUMBER($K46),IF(ISNUMBER($G46),ROUND($K46*$G46,2),ROUND($K46*$F46,2)),IF(ISNUMBER($G46),ROUND($I46*$G46,2),ROUND($I46*$F46,2)))</f>
        <v>0</v>
      </c>
      <c r="N46" s="33"/>
    </row>
    <row r="47" ht="18.75" customHeight="1">
      <c r="A47" s="34" t="s">
        <v>96</v>
      </c>
      <c r="B47" s="35"/>
      <c r="C47" s="51" t="s">
        <v>97</v>
      </c>
      <c r="D47" s="38" t="s">
        <v>43</v>
      </c>
      <c r="E47" s="50"/>
      <c r="F47" s="41">
        <v>1</v>
      </c>
      <c r="G47" s="50"/>
      <c r="H47" s="41">
        <v>1</v>
      </c>
      <c r="I47" s="42"/>
      <c r="J47" s="39"/>
      <c r="K47" s="42"/>
      <c r="L47" s="42"/>
      <c r="M47" s="43">
        <f t="shared" si="6"/>
        <v>0</v>
      </c>
      <c r="N47" s="33"/>
    </row>
    <row r="48" ht="18.75" customHeight="1">
      <c r="A48" s="34" t="s">
        <v>98</v>
      </c>
      <c r="B48" s="35"/>
      <c r="C48" s="37" t="s">
        <v>99</v>
      </c>
      <c r="D48" s="29"/>
      <c r="E48" s="30"/>
      <c r="F48" s="31"/>
      <c r="G48" s="30"/>
      <c r="H48" s="31"/>
      <c r="I48" s="30"/>
      <c r="J48" s="30"/>
      <c r="K48" s="30"/>
      <c r="L48" s="30"/>
      <c r="M48" s="32"/>
      <c r="N48" s="33"/>
    </row>
    <row r="49" ht="18.75" customHeight="1">
      <c r="A49" s="34" t="s">
        <v>100</v>
      </c>
      <c r="B49" s="35"/>
      <c r="C49" s="51" t="s">
        <v>101</v>
      </c>
      <c r="D49" s="38" t="s">
        <v>43</v>
      </c>
      <c r="E49" s="50"/>
      <c r="F49" s="41">
        <v>4</v>
      </c>
      <c r="G49" s="50"/>
      <c r="H49" s="41">
        <v>1</v>
      </c>
      <c r="I49" s="42"/>
      <c r="J49" s="39"/>
      <c r="K49" s="42"/>
      <c r="L49" s="42"/>
      <c r="M49" s="43">
        <f t="shared" ref="M49:M50" si="7">IF(ISNUMBER($K49),IF(ISNUMBER($G49),ROUND($K49*$G49,2),ROUND($K49*$F49,2)),IF(ISNUMBER($G49),ROUND($I49*$G49,2),ROUND($I49*$F49,2)))</f>
        <v>0</v>
      </c>
      <c r="N49" s="33"/>
    </row>
    <row r="50" ht="18.75" customHeight="1">
      <c r="A50" s="34" t="s">
        <v>102</v>
      </c>
      <c r="B50" s="35"/>
      <c r="C50" s="51" t="s">
        <v>103</v>
      </c>
      <c r="D50" s="38" t="s">
        <v>79</v>
      </c>
      <c r="E50" s="48"/>
      <c r="F50" s="49">
        <v>20</v>
      </c>
      <c r="G50" s="48"/>
      <c r="H50" s="41">
        <v>1</v>
      </c>
      <c r="I50" s="42"/>
      <c r="J50" s="39"/>
      <c r="K50" s="42"/>
      <c r="L50" s="42"/>
      <c r="M50" s="43">
        <f t="shared" si="7"/>
        <v>0</v>
      </c>
      <c r="N50" s="33"/>
    </row>
    <row r="51" ht="18.75" customHeight="1">
      <c r="A51" s="34" t="s">
        <v>104</v>
      </c>
      <c r="B51" s="35"/>
      <c r="C51" s="37" t="s">
        <v>105</v>
      </c>
      <c r="D51" s="29"/>
      <c r="E51" s="30"/>
      <c r="F51" s="31"/>
      <c r="G51" s="30"/>
      <c r="H51" s="31"/>
      <c r="I51" s="30"/>
      <c r="J51" s="30"/>
      <c r="K51" s="30"/>
      <c r="L51" s="30"/>
      <c r="M51" s="32"/>
      <c r="N51" s="33"/>
    </row>
    <row r="52" ht="18.75" customHeight="1">
      <c r="A52" s="34" t="s">
        <v>106</v>
      </c>
      <c r="B52" s="35"/>
      <c r="C52" s="51" t="s">
        <v>107</v>
      </c>
      <c r="D52" s="29"/>
      <c r="E52" s="30"/>
      <c r="F52" s="31"/>
      <c r="G52" s="30"/>
      <c r="H52" s="31"/>
      <c r="I52" s="30"/>
      <c r="J52" s="30"/>
      <c r="K52" s="30"/>
      <c r="L52" s="30"/>
      <c r="M52" s="32"/>
      <c r="N52" s="33"/>
    </row>
    <row r="53" ht="29.25" customHeight="1">
      <c r="A53" s="34" t="s">
        <v>108</v>
      </c>
      <c r="B53" s="35"/>
      <c r="C53" s="52" t="s">
        <v>109</v>
      </c>
      <c r="D53" s="38" t="s">
        <v>43</v>
      </c>
      <c r="E53" s="50"/>
      <c r="F53" s="41">
        <v>3</v>
      </c>
      <c r="G53" s="50"/>
      <c r="H53" s="41">
        <v>1</v>
      </c>
      <c r="I53" s="42"/>
      <c r="J53" s="39"/>
      <c r="K53" s="42"/>
      <c r="L53" s="42"/>
      <c r="M53" s="43">
        <f>IF(ISNUMBER($K53),IF(ISNUMBER($G53),ROUND($K53*$G53,2),ROUND($K53*$F53,2)),IF(ISNUMBER($G53),ROUND($I53*$G53,2),ROUND($I53*$F53,2)))</f>
        <v>0</v>
      </c>
      <c r="N53" s="33"/>
    </row>
    <row r="54" ht="18.75" customHeight="1">
      <c r="A54" s="34" t="s">
        <v>110</v>
      </c>
      <c r="B54" s="35"/>
      <c r="C54" s="37" t="s">
        <v>111</v>
      </c>
      <c r="D54" s="29"/>
      <c r="E54" s="30"/>
      <c r="F54" s="31"/>
      <c r="G54" s="30"/>
      <c r="H54" s="31"/>
      <c r="I54" s="30"/>
      <c r="J54" s="30"/>
      <c r="K54" s="30"/>
      <c r="L54" s="30"/>
      <c r="M54" s="32"/>
      <c r="N54" s="33"/>
    </row>
    <row r="55" ht="18.75" customHeight="1">
      <c r="A55" s="34" t="s">
        <v>112</v>
      </c>
      <c r="B55" s="35"/>
      <c r="C55" s="51" t="s">
        <v>113</v>
      </c>
      <c r="D55" s="38" t="s">
        <v>61</v>
      </c>
      <c r="E55" s="48"/>
      <c r="F55" s="49">
        <v>65</v>
      </c>
      <c r="G55" s="48"/>
      <c r="H55" s="41">
        <v>1</v>
      </c>
      <c r="I55" s="42"/>
      <c r="J55" s="39"/>
      <c r="K55" s="42"/>
      <c r="L55" s="42"/>
      <c r="M55" s="43">
        <f t="shared" ref="M55:M56" si="8">IF(ISNUMBER($K55),IF(ISNUMBER($G55),ROUND($K55*$G55,2),ROUND($K55*$F55,2)),IF(ISNUMBER($G55),ROUND($I55*$G55,2),ROUND($I55*$F55,2)))</f>
        <v>0</v>
      </c>
      <c r="N55" s="33"/>
    </row>
    <row r="56" ht="29.25" customHeight="1">
      <c r="A56" s="34" t="s">
        <v>114</v>
      </c>
      <c r="B56" s="35"/>
      <c r="C56" s="51" t="s">
        <v>115</v>
      </c>
      <c r="D56" s="38" t="s">
        <v>22</v>
      </c>
      <c r="E56" s="39"/>
      <c r="F56" s="40">
        <v>1</v>
      </c>
      <c r="G56" s="39"/>
      <c r="H56" s="41">
        <v>1</v>
      </c>
      <c r="I56" s="42"/>
      <c r="J56" s="39"/>
      <c r="K56" s="42"/>
      <c r="L56" s="42"/>
      <c r="M56" s="43">
        <f t="shared" si="8"/>
        <v>0</v>
      </c>
      <c r="N56" s="33"/>
    </row>
    <row r="57" hidden="1" ht="31.5" customHeight="1">
      <c r="A57" s="44" t="s">
        <v>116</v>
      </c>
      <c r="B57" s="45"/>
      <c r="C57" s="45"/>
      <c r="D57" s="45"/>
      <c r="E57" s="45"/>
      <c r="F57" s="45"/>
      <c r="G57" s="45"/>
      <c r="H57" s="45"/>
      <c r="I57" s="45"/>
      <c r="J57" s="2"/>
      <c r="K57" s="2"/>
      <c r="L57" s="2"/>
      <c r="M57" s="46">
        <f>M$35+SUM(M$37:M$38)+SUM(M$41:M$43)+SUM(M$46:M$47)+SUM(M$49:M$50)+M$53+SUM(M$55:M$56)</f>
        <v>0</v>
      </c>
      <c r="N57" s="47"/>
    </row>
    <row r="58" ht="26.25" customHeight="1">
      <c r="A58" s="34" t="s">
        <v>117</v>
      </c>
      <c r="B58" s="35"/>
      <c r="C58" s="36" t="s">
        <v>118</v>
      </c>
      <c r="D58" s="29"/>
      <c r="E58" s="30"/>
      <c r="F58" s="31"/>
      <c r="G58" s="30"/>
      <c r="H58" s="31"/>
      <c r="I58" s="30"/>
      <c r="J58" s="30"/>
      <c r="K58" s="30"/>
      <c r="L58" s="30"/>
      <c r="M58" s="32"/>
      <c r="N58" s="33"/>
    </row>
    <row r="59" ht="22.5" customHeight="1">
      <c r="A59" s="34" t="s">
        <v>119</v>
      </c>
      <c r="B59" s="35"/>
      <c r="C59" s="37" t="s">
        <v>120</v>
      </c>
      <c r="D59" s="29"/>
      <c r="E59" s="30"/>
      <c r="F59" s="31"/>
      <c r="G59" s="30"/>
      <c r="H59" s="31"/>
      <c r="I59" s="30"/>
      <c r="J59" s="30"/>
      <c r="K59" s="30"/>
      <c r="L59" s="30"/>
      <c r="M59" s="32"/>
      <c r="N59" s="33"/>
    </row>
    <row r="60" ht="18.75" customHeight="1">
      <c r="A60" s="34" t="s">
        <v>121</v>
      </c>
      <c r="B60" s="35"/>
      <c r="C60" s="37" t="s">
        <v>122</v>
      </c>
      <c r="D60" s="29"/>
      <c r="E60" s="30"/>
      <c r="F60" s="31"/>
      <c r="G60" s="30"/>
      <c r="H60" s="31"/>
      <c r="I60" s="30"/>
      <c r="J60" s="30"/>
      <c r="K60" s="30"/>
      <c r="L60" s="30"/>
      <c r="M60" s="32"/>
      <c r="N60" s="33"/>
    </row>
    <row r="61" ht="18.75" customHeight="1">
      <c r="A61" s="34" t="s">
        <v>123</v>
      </c>
      <c r="B61" s="35"/>
      <c r="C61" s="51" t="s">
        <v>124</v>
      </c>
      <c r="D61" s="38" t="s">
        <v>125</v>
      </c>
      <c r="E61" s="39"/>
      <c r="F61" s="40">
        <v>356</v>
      </c>
      <c r="G61" s="39"/>
      <c r="H61" s="41">
        <v>1</v>
      </c>
      <c r="I61" s="42"/>
      <c r="J61" s="39"/>
      <c r="K61" s="42"/>
      <c r="L61" s="42"/>
      <c r="M61" s="43">
        <f t="shared" ref="M61:M62" si="9">IF(ISNUMBER($K61),IF(ISNUMBER($G61),ROUND($K61*$G61,2),ROUND($K61*$F61,2)),IF(ISNUMBER($G61),ROUND($I61*$G61,2),ROUND($I61*$F61,2)))</f>
        <v>0</v>
      </c>
      <c r="N61" s="33"/>
    </row>
    <row r="62" ht="18.75" customHeight="1">
      <c r="A62" s="34" t="s">
        <v>126</v>
      </c>
      <c r="B62" s="35"/>
      <c r="C62" s="37" t="s">
        <v>127</v>
      </c>
      <c r="D62" s="38" t="s">
        <v>54</v>
      </c>
      <c r="E62" s="50"/>
      <c r="F62" s="41">
        <v>1</v>
      </c>
      <c r="G62" s="50"/>
      <c r="H62" s="41">
        <v>1</v>
      </c>
      <c r="I62" s="42"/>
      <c r="J62" s="39"/>
      <c r="K62" s="42"/>
      <c r="L62" s="42"/>
      <c r="M62" s="43">
        <f t="shared" si="9"/>
        <v>0</v>
      </c>
      <c r="N62" s="33"/>
    </row>
    <row r="63" ht="22.5" customHeight="1">
      <c r="A63" s="34" t="s">
        <v>128</v>
      </c>
      <c r="B63" s="35"/>
      <c r="C63" s="37" t="s">
        <v>129</v>
      </c>
      <c r="D63" s="29"/>
      <c r="E63" s="30"/>
      <c r="F63" s="31"/>
      <c r="G63" s="30"/>
      <c r="H63" s="31"/>
      <c r="I63" s="30"/>
      <c r="J63" s="30"/>
      <c r="K63" s="30"/>
      <c r="L63" s="30"/>
      <c r="M63" s="32"/>
      <c r="N63" s="33"/>
    </row>
    <row r="64" ht="18.75" customHeight="1">
      <c r="A64" s="34" t="s">
        <v>130</v>
      </c>
      <c r="B64" s="35"/>
      <c r="C64" s="37" t="s">
        <v>131</v>
      </c>
      <c r="D64" s="29"/>
      <c r="E64" s="30"/>
      <c r="F64" s="31"/>
      <c r="G64" s="30"/>
      <c r="H64" s="31"/>
      <c r="I64" s="30"/>
      <c r="J64" s="30"/>
      <c r="K64" s="30"/>
      <c r="L64" s="30"/>
      <c r="M64" s="32"/>
      <c r="N64" s="33"/>
    </row>
    <row r="65" ht="18.75" customHeight="1">
      <c r="A65" s="34" t="s">
        <v>132</v>
      </c>
      <c r="B65" s="35"/>
      <c r="C65" s="51" t="s">
        <v>133</v>
      </c>
      <c r="D65" s="38" t="s">
        <v>61</v>
      </c>
      <c r="E65" s="48"/>
      <c r="F65" s="49">
        <v>22</v>
      </c>
      <c r="G65" s="48"/>
      <c r="H65" s="41">
        <v>1</v>
      </c>
      <c r="I65" s="42"/>
      <c r="J65" s="39"/>
      <c r="K65" s="42"/>
      <c r="L65" s="42"/>
      <c r="M65" s="43">
        <f>IF(ISNUMBER($K65),IF(ISNUMBER($G65),ROUND($K65*$G65,2),ROUND($K65*$F65,2)),IF(ISNUMBER($G65),ROUND($I65*$G65,2),ROUND($I65*$F65,2)))</f>
        <v>0</v>
      </c>
      <c r="N65" s="33"/>
    </row>
    <row r="66" ht="18.75" customHeight="1">
      <c r="A66" s="34" t="s">
        <v>134</v>
      </c>
      <c r="B66" s="35"/>
      <c r="C66" s="37" t="s">
        <v>135</v>
      </c>
      <c r="D66" s="29"/>
      <c r="E66" s="30"/>
      <c r="F66" s="31"/>
      <c r="G66" s="30"/>
      <c r="H66" s="31"/>
      <c r="I66" s="30"/>
      <c r="J66" s="30"/>
      <c r="K66" s="30"/>
      <c r="L66" s="30"/>
      <c r="M66" s="32"/>
      <c r="N66" s="33"/>
    </row>
    <row r="67" ht="18.75" customHeight="1">
      <c r="A67" s="34" t="s">
        <v>136</v>
      </c>
      <c r="B67" s="35"/>
      <c r="C67" s="51" t="s">
        <v>133</v>
      </c>
      <c r="D67" s="38" t="s">
        <v>61</v>
      </c>
      <c r="E67" s="48"/>
      <c r="F67" s="49">
        <v>15</v>
      </c>
      <c r="G67" s="48"/>
      <c r="H67" s="41">
        <v>1</v>
      </c>
      <c r="I67" s="42"/>
      <c r="J67" s="39"/>
      <c r="K67" s="42"/>
      <c r="L67" s="42"/>
      <c r="M67" s="43">
        <f t="shared" ref="M67:M68" si="10">IF(ISNUMBER($K67),IF(ISNUMBER($G67),ROUND($K67*$G67,2),ROUND($K67*$F67,2)),IF(ISNUMBER($G67),ROUND($I67*$G67,2),ROUND($I67*$F67,2)))</f>
        <v>0</v>
      </c>
      <c r="N67" s="33"/>
    </row>
    <row r="68" ht="18.75" customHeight="1">
      <c r="A68" s="34" t="s">
        <v>137</v>
      </c>
      <c r="B68" s="35"/>
      <c r="C68" s="51" t="s">
        <v>138</v>
      </c>
      <c r="D68" s="38" t="s">
        <v>61</v>
      </c>
      <c r="E68" s="48"/>
      <c r="F68" s="49">
        <v>15</v>
      </c>
      <c r="G68" s="48"/>
      <c r="H68" s="41">
        <v>1</v>
      </c>
      <c r="I68" s="42"/>
      <c r="J68" s="39"/>
      <c r="K68" s="42"/>
      <c r="L68" s="42"/>
      <c r="M68" s="43">
        <f t="shared" si="10"/>
        <v>0</v>
      </c>
      <c r="N68" s="33"/>
    </row>
    <row r="69" hidden="1" ht="31.5" customHeight="1">
      <c r="A69" s="44" t="s">
        <v>139</v>
      </c>
      <c r="B69" s="45"/>
      <c r="C69" s="45"/>
      <c r="D69" s="45"/>
      <c r="E69" s="45"/>
      <c r="F69" s="45"/>
      <c r="G69" s="45"/>
      <c r="H69" s="45"/>
      <c r="I69" s="45"/>
      <c r="J69" s="2"/>
      <c r="K69" s="2"/>
      <c r="L69" s="2"/>
      <c r="M69" s="46">
        <f>SUM(M$61:M$62)+M$65+SUM(M$67:M$68)</f>
        <v>0</v>
      </c>
      <c r="N69" s="47"/>
    </row>
    <row r="70" ht="26.25" customHeight="1">
      <c r="A70" s="34" t="s">
        <v>140</v>
      </c>
      <c r="B70" s="35"/>
      <c r="C70" s="36" t="s">
        <v>141</v>
      </c>
      <c r="D70" s="29"/>
      <c r="E70" s="30"/>
      <c r="F70" s="31"/>
      <c r="G70" s="30"/>
      <c r="H70" s="31"/>
      <c r="I70" s="30"/>
      <c r="J70" s="30"/>
      <c r="K70" s="30"/>
      <c r="L70" s="30"/>
      <c r="M70" s="32"/>
      <c r="N70" s="33"/>
    </row>
    <row r="71" ht="22.5" customHeight="1">
      <c r="A71" s="34" t="s">
        <v>142</v>
      </c>
      <c r="B71" s="35"/>
      <c r="C71" s="37" t="s">
        <v>143</v>
      </c>
      <c r="D71" s="29"/>
      <c r="E71" s="30"/>
      <c r="F71" s="31"/>
      <c r="G71" s="30"/>
      <c r="H71" s="31"/>
      <c r="I71" s="30"/>
      <c r="J71" s="30"/>
      <c r="K71" s="30"/>
      <c r="L71" s="30"/>
      <c r="M71" s="32"/>
      <c r="N71" s="33"/>
    </row>
    <row r="72" ht="18.75" customHeight="1">
      <c r="A72" s="34" t="s">
        <v>144</v>
      </c>
      <c r="B72" s="35"/>
      <c r="C72" s="37" t="s">
        <v>145</v>
      </c>
      <c r="D72" s="29"/>
      <c r="E72" s="30"/>
      <c r="F72" s="31"/>
      <c r="G72" s="30"/>
      <c r="H72" s="31"/>
      <c r="I72" s="30"/>
      <c r="J72" s="30"/>
      <c r="K72" s="30"/>
      <c r="L72" s="30"/>
      <c r="M72" s="32"/>
      <c r="N72" s="33"/>
    </row>
    <row r="73" ht="18.75" customHeight="1">
      <c r="A73" s="34" t="s">
        <v>146</v>
      </c>
      <c r="B73" s="35"/>
      <c r="C73" s="51" t="s">
        <v>147</v>
      </c>
      <c r="D73" s="38" t="s">
        <v>61</v>
      </c>
      <c r="E73" s="48"/>
      <c r="F73" s="49">
        <v>125</v>
      </c>
      <c r="G73" s="48"/>
      <c r="H73" s="41">
        <v>1</v>
      </c>
      <c r="I73" s="42"/>
      <c r="J73" s="39"/>
      <c r="K73" s="42"/>
      <c r="L73" s="42"/>
      <c r="M73" s="43">
        <f t="shared" ref="M73:M74" si="11">IF(ISNUMBER($K73),IF(ISNUMBER($G73),ROUND($K73*$G73,2),ROUND($K73*$F73,2)),IF(ISNUMBER($G73),ROUND($I73*$G73,2),ROUND($I73*$F73,2)))</f>
        <v>0</v>
      </c>
      <c r="N73" s="33"/>
    </row>
    <row r="74" ht="18.75" customHeight="1">
      <c r="A74" s="34" t="s">
        <v>148</v>
      </c>
      <c r="B74" s="35"/>
      <c r="C74" s="51" t="s">
        <v>149</v>
      </c>
      <c r="D74" s="38" t="s">
        <v>61</v>
      </c>
      <c r="E74" s="48"/>
      <c r="F74" s="49">
        <v>62</v>
      </c>
      <c r="G74" s="48"/>
      <c r="H74" s="41">
        <v>1</v>
      </c>
      <c r="I74" s="42"/>
      <c r="J74" s="39"/>
      <c r="K74" s="42"/>
      <c r="L74" s="42"/>
      <c r="M74" s="43">
        <f t="shared" si="11"/>
        <v>0</v>
      </c>
      <c r="N74" s="33"/>
    </row>
    <row r="75" ht="18.75" customHeight="1">
      <c r="A75" s="34" t="s">
        <v>150</v>
      </c>
      <c r="B75" s="35"/>
      <c r="C75" s="37" t="s">
        <v>151</v>
      </c>
      <c r="D75" s="29"/>
      <c r="E75" s="30"/>
      <c r="F75" s="31"/>
      <c r="G75" s="30"/>
      <c r="H75" s="31"/>
      <c r="I75" s="30"/>
      <c r="J75" s="30"/>
      <c r="K75" s="30"/>
      <c r="L75" s="30"/>
      <c r="M75" s="32"/>
      <c r="N75" s="33"/>
    </row>
    <row r="76" ht="42" customHeight="1">
      <c r="A76" s="34" t="s">
        <v>152</v>
      </c>
      <c r="B76" s="35"/>
      <c r="C76" s="51" t="s">
        <v>153</v>
      </c>
      <c r="D76" s="38" t="s">
        <v>43</v>
      </c>
      <c r="E76" s="50"/>
      <c r="F76" s="41">
        <v>2</v>
      </c>
      <c r="G76" s="50"/>
      <c r="H76" s="41">
        <v>1</v>
      </c>
      <c r="I76" s="42"/>
      <c r="J76" s="39"/>
      <c r="K76" s="42"/>
      <c r="L76" s="42"/>
      <c r="M76" s="43">
        <f>IF(ISNUMBER($K76),IF(ISNUMBER($G76),ROUND($K76*$G76,2),ROUND($K76*$F76,2)),IF(ISNUMBER($G76),ROUND($I76*$G76,2),ROUND($I76*$F76,2)))</f>
        <v>0</v>
      </c>
      <c r="N76" s="33"/>
    </row>
    <row r="77" ht="22.5" customHeight="1">
      <c r="A77" s="34" t="s">
        <v>154</v>
      </c>
      <c r="B77" s="35"/>
      <c r="C77" s="37" t="s">
        <v>155</v>
      </c>
      <c r="D77" s="29"/>
      <c r="E77" s="30"/>
      <c r="F77" s="31"/>
      <c r="G77" s="30"/>
      <c r="H77" s="31"/>
      <c r="I77" s="30"/>
      <c r="J77" s="30"/>
      <c r="K77" s="30"/>
      <c r="L77" s="30"/>
      <c r="M77" s="32"/>
      <c r="N77" s="33"/>
    </row>
    <row r="78" ht="18.75" customHeight="1">
      <c r="A78" s="34" t="s">
        <v>156</v>
      </c>
      <c r="B78" s="35"/>
      <c r="C78" s="37" t="s">
        <v>157</v>
      </c>
      <c r="D78" s="29"/>
      <c r="E78" s="30"/>
      <c r="F78" s="31"/>
      <c r="G78" s="30"/>
      <c r="H78" s="31"/>
      <c r="I78" s="30"/>
      <c r="J78" s="30"/>
      <c r="K78" s="30"/>
      <c r="L78" s="30"/>
      <c r="M78" s="32"/>
      <c r="N78" s="33"/>
    </row>
    <row r="79" ht="18.75" customHeight="1">
      <c r="A79" s="34" t="s">
        <v>158</v>
      </c>
      <c r="B79" s="35"/>
      <c r="C79" s="51" t="s">
        <v>159</v>
      </c>
      <c r="D79" s="38" t="s">
        <v>61</v>
      </c>
      <c r="E79" s="48"/>
      <c r="F79" s="49">
        <v>30</v>
      </c>
      <c r="G79" s="48"/>
      <c r="H79" s="41">
        <v>1</v>
      </c>
      <c r="I79" s="42"/>
      <c r="J79" s="39"/>
      <c r="K79" s="42"/>
      <c r="L79" s="42"/>
      <c r="M79" s="43">
        <f>IF(ISNUMBER($K79),IF(ISNUMBER($G79),ROUND($K79*$G79,2),ROUND($K79*$F79,2)),IF(ISNUMBER($G79),ROUND($I79*$G79,2),ROUND($I79*$F79,2)))</f>
        <v>0</v>
      </c>
      <c r="N79" s="33"/>
    </row>
    <row r="80" ht="18.75" customHeight="1">
      <c r="A80" s="34" t="s">
        <v>160</v>
      </c>
      <c r="B80" s="35"/>
      <c r="C80" s="37" t="s">
        <v>151</v>
      </c>
      <c r="D80" s="29"/>
      <c r="E80" s="30"/>
      <c r="F80" s="31"/>
      <c r="G80" s="30"/>
      <c r="H80" s="31"/>
      <c r="I80" s="30"/>
      <c r="J80" s="30"/>
      <c r="K80" s="30"/>
      <c r="L80" s="30"/>
      <c r="M80" s="32"/>
      <c r="N80" s="33"/>
    </row>
    <row r="81" ht="42" customHeight="1">
      <c r="A81" s="34" t="s">
        <v>161</v>
      </c>
      <c r="B81" s="35"/>
      <c r="C81" s="51" t="s">
        <v>162</v>
      </c>
      <c r="D81" s="38" t="s">
        <v>43</v>
      </c>
      <c r="E81" s="50"/>
      <c r="F81" s="41">
        <v>2</v>
      </c>
      <c r="G81" s="50"/>
      <c r="H81" s="41">
        <v>1</v>
      </c>
      <c r="I81" s="42"/>
      <c r="J81" s="39"/>
      <c r="K81" s="42"/>
      <c r="L81" s="42"/>
      <c r="M81" s="43">
        <f t="shared" ref="M81:M82" si="12">IF(ISNUMBER($K81),IF(ISNUMBER($G81),ROUND($K81*$G81,2),ROUND($K81*$F81,2)),IF(ISNUMBER($G81),ROUND($I81*$G81,2),ROUND($I81*$F81,2)))</f>
        <v>0</v>
      </c>
      <c r="N81" s="33"/>
    </row>
    <row r="82" ht="18.75" customHeight="1">
      <c r="A82" s="34" t="s">
        <v>163</v>
      </c>
      <c r="B82" s="35"/>
      <c r="C82" s="37" t="s">
        <v>164</v>
      </c>
      <c r="D82" s="38" t="s">
        <v>22</v>
      </c>
      <c r="E82" s="39"/>
      <c r="F82" s="40">
        <v>1</v>
      </c>
      <c r="G82" s="39"/>
      <c r="H82" s="41">
        <v>1</v>
      </c>
      <c r="I82" s="42"/>
      <c r="J82" s="39"/>
      <c r="K82" s="42"/>
      <c r="L82" s="42"/>
      <c r="M82" s="43">
        <f t="shared" si="12"/>
        <v>0</v>
      </c>
      <c r="N82" s="33"/>
    </row>
    <row r="83" hidden="1" ht="31.5" customHeight="1">
      <c r="A83" s="44" t="s">
        <v>165</v>
      </c>
      <c r="B83" s="45"/>
      <c r="C83" s="45"/>
      <c r="D83" s="45"/>
      <c r="E83" s="45"/>
      <c r="F83" s="45"/>
      <c r="G83" s="45"/>
      <c r="H83" s="45"/>
      <c r="I83" s="45"/>
      <c r="J83" s="2"/>
      <c r="K83" s="2"/>
      <c r="L83" s="2"/>
      <c r="M83" s="46">
        <f>SUM(M$73:M$74)+M$76+M$79+SUM(M$81:M$82)</f>
        <v>0</v>
      </c>
      <c r="N83" s="47"/>
    </row>
    <row r="84" ht="26.25" customHeight="1">
      <c r="A84" s="34" t="s">
        <v>166</v>
      </c>
      <c r="B84" s="35"/>
      <c r="C84" s="36" t="s">
        <v>167</v>
      </c>
      <c r="D84" s="29"/>
      <c r="E84" s="30"/>
      <c r="F84" s="31"/>
      <c r="G84" s="30"/>
      <c r="H84" s="31"/>
      <c r="I84" s="30"/>
      <c r="J84" s="30"/>
      <c r="K84" s="30"/>
      <c r="L84" s="30"/>
      <c r="M84" s="32"/>
      <c r="N84" s="33"/>
    </row>
    <row r="85" ht="22.5" customHeight="1">
      <c r="A85" s="34" t="s">
        <v>168</v>
      </c>
      <c r="B85" s="35"/>
      <c r="C85" s="37" t="s">
        <v>169</v>
      </c>
      <c r="D85" s="29"/>
      <c r="E85" s="30"/>
      <c r="F85" s="31"/>
      <c r="G85" s="30"/>
      <c r="H85" s="31"/>
      <c r="I85" s="30"/>
      <c r="J85" s="30"/>
      <c r="K85" s="30"/>
      <c r="L85" s="30"/>
      <c r="M85" s="32"/>
      <c r="N85" s="33"/>
    </row>
    <row r="86" ht="29.25" customHeight="1">
      <c r="A86" s="34" t="s">
        <v>170</v>
      </c>
      <c r="B86" s="35"/>
      <c r="C86" s="37" t="s">
        <v>171</v>
      </c>
      <c r="D86" s="29"/>
      <c r="E86" s="30"/>
      <c r="F86" s="31"/>
      <c r="G86" s="30"/>
      <c r="H86" s="31"/>
      <c r="I86" s="30"/>
      <c r="J86" s="30"/>
      <c r="K86" s="30"/>
      <c r="L86" s="30"/>
      <c r="M86" s="32"/>
      <c r="N86" s="33"/>
    </row>
    <row r="87" ht="29.25" customHeight="1">
      <c r="A87" s="34" t="s">
        <v>172</v>
      </c>
      <c r="B87" s="35"/>
      <c r="C87" s="51" t="s">
        <v>173</v>
      </c>
      <c r="D87" s="38" t="s">
        <v>61</v>
      </c>
      <c r="E87" s="48"/>
      <c r="F87" s="49">
        <v>5</v>
      </c>
      <c r="G87" s="48"/>
      <c r="H87" s="41">
        <v>1</v>
      </c>
      <c r="I87" s="42"/>
      <c r="J87" s="39"/>
      <c r="K87" s="42"/>
      <c r="L87" s="42"/>
      <c r="M87" s="43">
        <f>IF(ISNUMBER($K87),IF(ISNUMBER($G87),ROUND($K87*$G87,2),ROUND($K87*$F87,2)),IF(ISNUMBER($G87),ROUND($I87*$G87,2),ROUND($I87*$F87,2)))</f>
        <v>0</v>
      </c>
      <c r="N87" s="33"/>
    </row>
    <row r="88" ht="29.25" customHeight="1">
      <c r="A88" s="34" t="s">
        <v>174</v>
      </c>
      <c r="B88" s="35"/>
      <c r="C88" s="37" t="s">
        <v>175</v>
      </c>
      <c r="D88" s="29"/>
      <c r="E88" s="30"/>
      <c r="F88" s="31"/>
      <c r="G88" s="30"/>
      <c r="H88" s="31"/>
      <c r="I88" s="30"/>
      <c r="J88" s="30"/>
      <c r="K88" s="30"/>
      <c r="L88" s="30"/>
      <c r="M88" s="32"/>
      <c r="N88" s="33"/>
    </row>
    <row r="89" ht="29.25" customHeight="1">
      <c r="A89" s="34" t="s">
        <v>176</v>
      </c>
      <c r="B89" s="35"/>
      <c r="C89" s="51" t="s">
        <v>177</v>
      </c>
      <c r="D89" s="38" t="s">
        <v>61</v>
      </c>
      <c r="E89" s="48"/>
      <c r="F89" s="49">
        <v>30</v>
      </c>
      <c r="G89" s="48"/>
      <c r="H89" s="41">
        <v>1</v>
      </c>
      <c r="I89" s="42"/>
      <c r="J89" s="39"/>
      <c r="K89" s="42"/>
      <c r="L89" s="42"/>
      <c r="M89" s="43">
        <f>IF(ISNUMBER($K89),IF(ISNUMBER($G89),ROUND($K89*$G89,2),ROUND($K89*$F89,2)),IF(ISNUMBER($G89),ROUND($I89*$G89,2),ROUND($I89*$F89,2)))</f>
        <v>0</v>
      </c>
      <c r="N89" s="33"/>
    </row>
    <row r="90" ht="22.5" customHeight="1">
      <c r="A90" s="34" t="s">
        <v>178</v>
      </c>
      <c r="B90" s="35"/>
      <c r="C90" s="37" t="s">
        <v>179</v>
      </c>
      <c r="D90" s="29"/>
      <c r="E90" s="30"/>
      <c r="F90" s="31"/>
      <c r="G90" s="30"/>
      <c r="H90" s="31"/>
      <c r="I90" s="30"/>
      <c r="J90" s="30"/>
      <c r="K90" s="30"/>
      <c r="L90" s="30"/>
      <c r="M90" s="32"/>
      <c r="N90" s="33"/>
    </row>
    <row r="91" ht="18.75" customHeight="1">
      <c r="A91" s="34" t="s">
        <v>180</v>
      </c>
      <c r="B91" s="35"/>
      <c r="C91" s="37" t="s">
        <v>181</v>
      </c>
      <c r="D91" s="29"/>
      <c r="E91" s="30"/>
      <c r="F91" s="31"/>
      <c r="G91" s="30"/>
      <c r="H91" s="31"/>
      <c r="I91" s="30"/>
      <c r="J91" s="30"/>
      <c r="K91" s="30"/>
      <c r="L91" s="30"/>
      <c r="M91" s="32"/>
      <c r="N91" s="33"/>
    </row>
    <row r="92" ht="18.75" customHeight="1">
      <c r="A92" s="34" t="s">
        <v>182</v>
      </c>
      <c r="B92" s="35"/>
      <c r="C92" s="51" t="s">
        <v>183</v>
      </c>
      <c r="D92" s="29"/>
      <c r="E92" s="30"/>
      <c r="F92" s="31"/>
      <c r="G92" s="30"/>
      <c r="H92" s="31"/>
      <c r="I92" s="30"/>
      <c r="J92" s="30"/>
      <c r="K92" s="30"/>
      <c r="L92" s="30"/>
      <c r="M92" s="32"/>
      <c r="N92" s="33"/>
    </row>
    <row r="93" ht="29.25" customHeight="1">
      <c r="A93" s="34" t="s">
        <v>184</v>
      </c>
      <c r="B93" s="35"/>
      <c r="C93" s="52" t="s">
        <v>185</v>
      </c>
      <c r="D93" s="29"/>
      <c r="E93" s="30"/>
      <c r="F93" s="31"/>
      <c r="G93" s="30"/>
      <c r="H93" s="31"/>
      <c r="I93" s="30"/>
      <c r="J93" s="30"/>
      <c r="K93" s="30"/>
      <c r="L93" s="30"/>
      <c r="M93" s="32"/>
      <c r="N93" s="33"/>
    </row>
    <row r="94" ht="29.25" customHeight="1">
      <c r="A94" s="34" t="s">
        <v>186</v>
      </c>
      <c r="B94" s="35"/>
      <c r="C94" s="53" t="s">
        <v>187</v>
      </c>
      <c r="D94" s="38" t="s">
        <v>43</v>
      </c>
      <c r="E94" s="50"/>
      <c r="F94" s="41">
        <v>1</v>
      </c>
      <c r="G94" s="50"/>
      <c r="H94" s="41">
        <v>1</v>
      </c>
      <c r="I94" s="42"/>
      <c r="J94" s="39"/>
      <c r="K94" s="42"/>
      <c r="L94" s="42"/>
      <c r="M94" s="43">
        <f>IF(ISNUMBER($K94),IF(ISNUMBER($G94),ROUND($K94*$G94,2),ROUND($K94*$F94,2)),IF(ISNUMBER($G94),ROUND($I94*$G94,2),ROUND($I94*$F94,2)))</f>
        <v>0</v>
      </c>
      <c r="N94" s="33"/>
    </row>
    <row r="95" ht="18.75" customHeight="1">
      <c r="A95" s="34" t="s">
        <v>188</v>
      </c>
      <c r="B95" s="35"/>
      <c r="C95" s="51" t="s">
        <v>189</v>
      </c>
      <c r="D95" s="29"/>
      <c r="E95" s="30"/>
      <c r="F95" s="31"/>
      <c r="G95" s="30"/>
      <c r="H95" s="31"/>
      <c r="I95" s="30"/>
      <c r="J95" s="30"/>
      <c r="K95" s="30"/>
      <c r="L95" s="30"/>
      <c r="M95" s="32"/>
      <c r="N95" s="33"/>
    </row>
    <row r="96" ht="29.25" customHeight="1">
      <c r="A96" s="34" t="s">
        <v>190</v>
      </c>
      <c r="B96" s="35"/>
      <c r="C96" s="52" t="s">
        <v>191</v>
      </c>
      <c r="D96" s="29"/>
      <c r="E96" s="30"/>
      <c r="F96" s="31"/>
      <c r="G96" s="30"/>
      <c r="H96" s="31"/>
      <c r="I96" s="30"/>
      <c r="J96" s="30"/>
      <c r="K96" s="30"/>
      <c r="L96" s="30"/>
      <c r="M96" s="32"/>
      <c r="N96" s="33"/>
    </row>
    <row r="97" ht="29.25" customHeight="1">
      <c r="A97" s="34" t="s">
        <v>192</v>
      </c>
      <c r="B97" s="35"/>
      <c r="C97" s="53" t="s">
        <v>193</v>
      </c>
      <c r="D97" s="38" t="s">
        <v>43</v>
      </c>
      <c r="E97" s="50"/>
      <c r="F97" s="41">
        <v>3</v>
      </c>
      <c r="G97" s="50"/>
      <c r="H97" s="41">
        <v>1</v>
      </c>
      <c r="I97" s="42"/>
      <c r="J97" s="39"/>
      <c r="K97" s="42"/>
      <c r="L97" s="42"/>
      <c r="M97" s="43">
        <f>IF(ISNUMBER($K97),IF(ISNUMBER($G97),ROUND($K97*$G97,2),ROUND($K97*$F97,2)),IF(ISNUMBER($G97),ROUND($I97*$G97,2),ROUND($I97*$F97,2)))</f>
        <v>0</v>
      </c>
      <c r="N97" s="33"/>
    </row>
    <row r="98" ht="29.25" customHeight="1">
      <c r="A98" s="34" t="s">
        <v>194</v>
      </c>
      <c r="B98" s="35"/>
      <c r="C98" s="52" t="s">
        <v>195</v>
      </c>
      <c r="D98" s="29"/>
      <c r="E98" s="30"/>
      <c r="F98" s="31"/>
      <c r="G98" s="30"/>
      <c r="H98" s="31"/>
      <c r="I98" s="30"/>
      <c r="J98" s="30"/>
      <c r="K98" s="30"/>
      <c r="L98" s="30"/>
      <c r="M98" s="32"/>
      <c r="N98" s="33"/>
    </row>
    <row r="99" ht="29.25" customHeight="1">
      <c r="A99" s="34" t="s">
        <v>196</v>
      </c>
      <c r="B99" s="35"/>
      <c r="C99" s="53" t="s">
        <v>197</v>
      </c>
      <c r="D99" s="38" t="s">
        <v>43</v>
      </c>
      <c r="E99" s="50"/>
      <c r="F99" s="41">
        <v>1</v>
      </c>
      <c r="G99" s="50"/>
      <c r="H99" s="41">
        <v>1</v>
      </c>
      <c r="I99" s="42"/>
      <c r="J99" s="39"/>
      <c r="K99" s="42"/>
      <c r="L99" s="42"/>
      <c r="M99" s="43">
        <f>IF(ISNUMBER($K99),IF(ISNUMBER($G99),ROUND($K99*$G99,2),ROUND($K99*$F99,2)),IF(ISNUMBER($G99),ROUND($I99*$G99,2),ROUND($I99*$F99,2)))</f>
        <v>0</v>
      </c>
      <c r="N99" s="33"/>
    </row>
    <row r="100" ht="22.5" customHeight="1">
      <c r="A100" s="34" t="s">
        <v>198</v>
      </c>
      <c r="B100" s="35"/>
      <c r="C100" s="37" t="s">
        <v>199</v>
      </c>
      <c r="D100" s="29"/>
      <c r="E100" s="30"/>
      <c r="F100" s="31"/>
      <c r="G100" s="30"/>
      <c r="H100" s="31"/>
      <c r="I100" s="30"/>
      <c r="J100" s="30"/>
      <c r="K100" s="30"/>
      <c r="L100" s="30"/>
      <c r="M100" s="32"/>
      <c r="N100" s="33"/>
    </row>
    <row r="101" ht="18.75" customHeight="1">
      <c r="A101" s="34" t="s">
        <v>200</v>
      </c>
      <c r="B101" s="35"/>
      <c r="C101" s="37" t="s">
        <v>201</v>
      </c>
      <c r="D101" s="29"/>
      <c r="E101" s="30"/>
      <c r="F101" s="31"/>
      <c r="G101" s="30"/>
      <c r="H101" s="31"/>
      <c r="I101" s="30"/>
      <c r="J101" s="30"/>
      <c r="K101" s="30"/>
      <c r="L101" s="30"/>
      <c r="M101" s="32"/>
      <c r="N101" s="33"/>
    </row>
    <row r="102" ht="18.75" customHeight="1">
      <c r="A102" s="34" t="s">
        <v>202</v>
      </c>
      <c r="B102" s="35"/>
      <c r="C102" s="51" t="s">
        <v>203</v>
      </c>
      <c r="D102" s="29"/>
      <c r="E102" s="30"/>
      <c r="F102" s="31"/>
      <c r="G102" s="30"/>
      <c r="H102" s="31"/>
      <c r="I102" s="30"/>
      <c r="J102" s="30"/>
      <c r="K102" s="30"/>
      <c r="L102" s="30"/>
      <c r="M102" s="32"/>
      <c r="N102" s="33"/>
    </row>
    <row r="103" ht="29.25" customHeight="1">
      <c r="A103" s="34" t="s">
        <v>204</v>
      </c>
      <c r="B103" s="35"/>
      <c r="C103" s="52" t="s">
        <v>205</v>
      </c>
      <c r="D103" s="38" t="s">
        <v>22</v>
      </c>
      <c r="E103" s="39"/>
      <c r="F103" s="40">
        <v>1</v>
      </c>
      <c r="G103" s="39"/>
      <c r="H103" s="41">
        <v>1</v>
      </c>
      <c r="I103" s="42"/>
      <c r="J103" s="39"/>
      <c r="K103" s="42"/>
      <c r="L103" s="42"/>
      <c r="M103" s="43">
        <f>IF(ISNUMBER($K103),IF(ISNUMBER($G103),ROUND($K103*$G103,2),ROUND($K103*$F103,2)),IF(ISNUMBER($G103),ROUND($I103*$G103,2),ROUND($I103*$F103,2)))</f>
        <v>0</v>
      </c>
      <c r="N103" s="33"/>
    </row>
    <row r="104" ht="18.75" customHeight="1">
      <c r="A104" s="34" t="s">
        <v>206</v>
      </c>
      <c r="B104" s="35"/>
      <c r="C104" s="51" t="s">
        <v>207</v>
      </c>
      <c r="D104" s="29"/>
      <c r="E104" s="30"/>
      <c r="F104" s="31"/>
      <c r="G104" s="30"/>
      <c r="H104" s="31"/>
      <c r="I104" s="30"/>
      <c r="J104" s="30"/>
      <c r="K104" s="30"/>
      <c r="L104" s="30"/>
      <c r="M104" s="32"/>
      <c r="N104" s="33"/>
    </row>
    <row r="105" ht="29.25" customHeight="1">
      <c r="A105" s="34" t="s">
        <v>208</v>
      </c>
      <c r="B105" s="35"/>
      <c r="C105" s="52" t="s">
        <v>209</v>
      </c>
      <c r="D105" s="38" t="s">
        <v>43</v>
      </c>
      <c r="E105" s="50"/>
      <c r="F105" s="41">
        <v>1</v>
      </c>
      <c r="G105" s="50"/>
      <c r="H105" s="41">
        <v>1</v>
      </c>
      <c r="I105" s="42"/>
      <c r="J105" s="39"/>
      <c r="K105" s="42"/>
      <c r="L105" s="42"/>
      <c r="M105" s="43">
        <f>IF(ISNUMBER($K105),IF(ISNUMBER($G105),ROUND($K105*$G105,2),ROUND($K105*$F105,2)),IF(ISNUMBER($G105),ROUND($I105*$G105,2),ROUND($I105*$F105,2)))</f>
        <v>0</v>
      </c>
      <c r="N105" s="33"/>
    </row>
    <row r="106" ht="18.75" customHeight="1">
      <c r="A106" s="34" t="s">
        <v>210</v>
      </c>
      <c r="B106" s="35"/>
      <c r="C106" s="51" t="s">
        <v>211</v>
      </c>
      <c r="D106" s="29"/>
      <c r="E106" s="30"/>
      <c r="F106" s="31"/>
      <c r="G106" s="30"/>
      <c r="H106" s="31"/>
      <c r="I106" s="30"/>
      <c r="J106" s="30"/>
      <c r="K106" s="30"/>
      <c r="L106" s="30"/>
      <c r="M106" s="32"/>
      <c r="N106" s="33"/>
    </row>
    <row r="107" ht="29.25" customHeight="1">
      <c r="A107" s="34" t="s">
        <v>212</v>
      </c>
      <c r="B107" s="35"/>
      <c r="C107" s="52" t="s">
        <v>213</v>
      </c>
      <c r="D107" s="38" t="s">
        <v>43</v>
      </c>
      <c r="E107" s="50"/>
      <c r="F107" s="41">
        <v>1</v>
      </c>
      <c r="G107" s="50"/>
      <c r="H107" s="41">
        <v>1</v>
      </c>
      <c r="I107" s="42"/>
      <c r="J107" s="39"/>
      <c r="K107" s="42"/>
      <c r="L107" s="42"/>
      <c r="M107" s="43">
        <f>IF(ISNUMBER($K107),IF(ISNUMBER($G107),ROUND($K107*$G107,2),ROUND($K107*$F107,2)),IF(ISNUMBER($G107),ROUND($I107*$G107,2),ROUND($I107*$F107,2)))</f>
        <v>0</v>
      </c>
      <c r="N107" s="33"/>
    </row>
    <row r="108" ht="18.75" customHeight="1">
      <c r="A108" s="34" t="s">
        <v>214</v>
      </c>
      <c r="B108" s="35"/>
      <c r="C108" s="51" t="s">
        <v>215</v>
      </c>
      <c r="D108" s="29"/>
      <c r="E108" s="30"/>
      <c r="F108" s="31"/>
      <c r="G108" s="30"/>
      <c r="H108" s="31"/>
      <c r="I108" s="30"/>
      <c r="J108" s="30"/>
      <c r="K108" s="30"/>
      <c r="L108" s="30"/>
      <c r="M108" s="32"/>
      <c r="N108" s="33"/>
    </row>
    <row r="109" ht="29.25" customHeight="1">
      <c r="A109" s="34" t="s">
        <v>216</v>
      </c>
      <c r="B109" s="35"/>
      <c r="C109" s="52" t="s">
        <v>217</v>
      </c>
      <c r="D109" s="38" t="s">
        <v>43</v>
      </c>
      <c r="E109" s="50"/>
      <c r="F109" s="41">
        <v>1</v>
      </c>
      <c r="G109" s="50"/>
      <c r="H109" s="41">
        <v>1</v>
      </c>
      <c r="I109" s="42"/>
      <c r="J109" s="39"/>
      <c r="K109" s="42"/>
      <c r="L109" s="42"/>
      <c r="M109" s="43">
        <f t="shared" ref="M109:M110" si="13">IF(ISNUMBER($K109),IF(ISNUMBER($G109),ROUND($K109*$G109,2),ROUND($K109*$F109,2)),IF(ISNUMBER($G109),ROUND($I109*$G109,2),ROUND($I109*$F109,2)))</f>
        <v>0</v>
      </c>
      <c r="N109" s="33"/>
    </row>
    <row r="110" ht="29.25" customHeight="1">
      <c r="A110" s="34" t="s">
        <v>218</v>
      </c>
      <c r="B110" s="35"/>
      <c r="C110" s="51" t="s">
        <v>219</v>
      </c>
      <c r="D110" s="38" t="s">
        <v>43</v>
      </c>
      <c r="E110" s="50"/>
      <c r="F110" s="41">
        <v>1</v>
      </c>
      <c r="G110" s="50"/>
      <c r="H110" s="41">
        <v>1</v>
      </c>
      <c r="I110" s="42"/>
      <c r="J110" s="39"/>
      <c r="K110" s="42"/>
      <c r="L110" s="42"/>
      <c r="M110" s="43">
        <f t="shared" si="13"/>
        <v>0</v>
      </c>
      <c r="N110" s="33"/>
    </row>
    <row r="111" ht="22.5" customHeight="1">
      <c r="A111" s="34" t="s">
        <v>220</v>
      </c>
      <c r="B111" s="35"/>
      <c r="C111" s="37" t="s">
        <v>221</v>
      </c>
      <c r="D111" s="29"/>
      <c r="E111" s="30"/>
      <c r="F111" s="31"/>
      <c r="G111" s="30"/>
      <c r="H111" s="31"/>
      <c r="I111" s="30"/>
      <c r="J111" s="30"/>
      <c r="K111" s="30"/>
      <c r="L111" s="30"/>
      <c r="M111" s="32"/>
      <c r="N111" s="33"/>
    </row>
    <row r="112" ht="18.75" customHeight="1">
      <c r="A112" s="34" t="s">
        <v>222</v>
      </c>
      <c r="B112" s="35"/>
      <c r="C112" s="37" t="s">
        <v>223</v>
      </c>
      <c r="D112" s="38" t="s">
        <v>22</v>
      </c>
      <c r="E112" s="39"/>
      <c r="F112" s="40">
        <v>1</v>
      </c>
      <c r="G112" s="39"/>
      <c r="H112" s="41">
        <v>1</v>
      </c>
      <c r="I112" s="42"/>
      <c r="J112" s="39"/>
      <c r="K112" s="42"/>
      <c r="L112" s="42"/>
      <c r="M112" s="43">
        <f t="shared" ref="M112:M113" si="14">IF(ISNUMBER($K112),IF(ISNUMBER($G112),ROUND($K112*$G112,2),ROUND($K112*$F112,2)),IF(ISNUMBER($G112),ROUND($I112*$G112,2),ROUND($I112*$F112,2)))</f>
        <v>0</v>
      </c>
      <c r="N112" s="33"/>
    </row>
    <row r="113" ht="29.25" customHeight="1">
      <c r="A113" s="34" t="s">
        <v>224</v>
      </c>
      <c r="B113" s="35"/>
      <c r="C113" s="37" t="s">
        <v>225</v>
      </c>
      <c r="D113" s="38" t="s">
        <v>22</v>
      </c>
      <c r="E113" s="39"/>
      <c r="F113" s="40">
        <v>1</v>
      </c>
      <c r="G113" s="39"/>
      <c r="H113" s="41">
        <v>1</v>
      </c>
      <c r="I113" s="42"/>
      <c r="J113" s="39"/>
      <c r="K113" s="42"/>
      <c r="L113" s="42"/>
      <c r="M113" s="43">
        <f t="shared" si="14"/>
        <v>0</v>
      </c>
      <c r="N113" s="33"/>
    </row>
    <row r="114" hidden="1" ht="31.5" customHeight="1">
      <c r="A114" s="44" t="s">
        <v>226</v>
      </c>
      <c r="B114" s="45"/>
      <c r="C114" s="45"/>
      <c r="D114" s="45"/>
      <c r="E114" s="45"/>
      <c r="F114" s="45"/>
      <c r="G114" s="45"/>
      <c r="H114" s="45"/>
      <c r="I114" s="45"/>
      <c r="J114" s="2"/>
      <c r="K114" s="2"/>
      <c r="L114" s="2"/>
      <c r="M114" s="46">
        <f>M$87+M$89+M$94+M$97+M$99+M$103+M$105+M$107+SUM(M$109:M$110)+SUM(M$112:M$113)</f>
        <v>0</v>
      </c>
      <c r="N114" s="47"/>
    </row>
    <row r="115" ht="26.25" customHeight="1">
      <c r="A115" s="34" t="s">
        <v>227</v>
      </c>
      <c r="B115" s="35"/>
      <c r="C115" s="36" t="s">
        <v>228</v>
      </c>
      <c r="D115" s="29"/>
      <c r="E115" s="30"/>
      <c r="F115" s="31"/>
      <c r="G115" s="30"/>
      <c r="H115" s="31"/>
      <c r="I115" s="30"/>
      <c r="J115" s="30"/>
      <c r="K115" s="30"/>
      <c r="L115" s="30"/>
      <c r="M115" s="32"/>
      <c r="N115" s="33"/>
    </row>
    <row r="116" ht="22.5" customHeight="1">
      <c r="A116" s="34" t="s">
        <v>229</v>
      </c>
      <c r="B116" s="35"/>
      <c r="C116" s="37" t="s">
        <v>230</v>
      </c>
      <c r="D116" s="29"/>
      <c r="E116" s="30"/>
      <c r="F116" s="31"/>
      <c r="G116" s="30"/>
      <c r="H116" s="31"/>
      <c r="I116" s="30"/>
      <c r="J116" s="30"/>
      <c r="K116" s="30"/>
      <c r="L116" s="30"/>
      <c r="M116" s="32"/>
      <c r="N116" s="33"/>
    </row>
    <row r="117" ht="18.75" customHeight="1">
      <c r="A117" s="34" t="s">
        <v>231</v>
      </c>
      <c r="B117" s="35"/>
      <c r="C117" s="37" t="s">
        <v>232</v>
      </c>
      <c r="D117" s="38" t="s">
        <v>43</v>
      </c>
      <c r="E117" s="50"/>
      <c r="F117" s="41">
        <v>2</v>
      </c>
      <c r="G117" s="50"/>
      <c r="H117" s="41">
        <v>1</v>
      </c>
      <c r="I117" s="42"/>
      <c r="J117" s="39"/>
      <c r="K117" s="42"/>
      <c r="L117" s="42"/>
      <c r="M117" s="43">
        <f>IF(ISNUMBER($K117),IF(ISNUMBER($G117),ROUND($K117*$G117,2),ROUND($K117*$F117,2)),IF(ISNUMBER($G117),ROUND($I117*$G117,2),ROUND($I117*$F117,2)))</f>
        <v>0</v>
      </c>
      <c r="N117" s="33"/>
    </row>
    <row r="118" ht="22.5" customHeight="1">
      <c r="A118" s="34" t="s">
        <v>233</v>
      </c>
      <c r="B118" s="35"/>
      <c r="C118" s="37" t="s">
        <v>234</v>
      </c>
      <c r="D118" s="29"/>
      <c r="E118" s="30"/>
      <c r="F118" s="31"/>
      <c r="G118" s="30"/>
      <c r="H118" s="31"/>
      <c r="I118" s="30"/>
      <c r="J118" s="30"/>
      <c r="K118" s="30"/>
      <c r="L118" s="30"/>
      <c r="M118" s="32"/>
      <c r="N118" s="33"/>
    </row>
    <row r="119" ht="18.75" customHeight="1">
      <c r="A119" s="34" t="s">
        <v>235</v>
      </c>
      <c r="B119" s="35"/>
      <c r="C119" s="37" t="s">
        <v>236</v>
      </c>
      <c r="D119" s="38" t="s">
        <v>43</v>
      </c>
      <c r="E119" s="50"/>
      <c r="F119" s="41">
        <v>1</v>
      </c>
      <c r="G119" s="50"/>
      <c r="H119" s="41">
        <v>1</v>
      </c>
      <c r="I119" s="42"/>
      <c r="J119" s="39"/>
      <c r="K119" s="42"/>
      <c r="L119" s="42"/>
      <c r="M119" s="43">
        <f>IF(ISNUMBER($K119),IF(ISNUMBER($G119),ROUND($K119*$G119,2),ROUND($K119*$F119,2)),IF(ISNUMBER($G119),ROUND($I119*$G119,2),ROUND($I119*$F119,2)))</f>
        <v>0</v>
      </c>
      <c r="N119" s="33"/>
    </row>
    <row r="120" ht="18.75" customHeight="1">
      <c r="A120" s="34" t="s">
        <v>237</v>
      </c>
      <c r="B120" s="35"/>
      <c r="C120" s="37" t="s">
        <v>238</v>
      </c>
      <c r="D120" s="29"/>
      <c r="E120" s="30"/>
      <c r="F120" s="31"/>
      <c r="G120" s="30"/>
      <c r="H120" s="31"/>
      <c r="I120" s="30"/>
      <c r="J120" s="30"/>
      <c r="K120" s="30"/>
      <c r="L120" s="30"/>
      <c r="M120" s="32"/>
      <c r="N120" s="33"/>
    </row>
    <row r="121" ht="18.75" customHeight="1">
      <c r="A121" s="34" t="s">
        <v>239</v>
      </c>
      <c r="B121" s="35"/>
      <c r="C121" s="51" t="s">
        <v>240</v>
      </c>
      <c r="D121" s="38" t="s">
        <v>43</v>
      </c>
      <c r="E121" s="50"/>
      <c r="F121" s="41">
        <v>2</v>
      </c>
      <c r="G121" s="50"/>
      <c r="H121" s="41">
        <v>1</v>
      </c>
      <c r="I121" s="42"/>
      <c r="J121" s="39"/>
      <c r="K121" s="42"/>
      <c r="L121" s="42"/>
      <c r="M121" s="43">
        <f t="shared" ref="M121:M122" si="15">IF(ISNUMBER($K121),IF(ISNUMBER($G121),ROUND($K121*$G121,2),ROUND($K121*$F121,2)),IF(ISNUMBER($G121),ROUND($I121*$G121,2),ROUND($I121*$F121,2)))</f>
        <v>0</v>
      </c>
      <c r="N121" s="33"/>
    </row>
    <row r="122" ht="18.75" customHeight="1">
      <c r="A122" s="34" t="s">
        <v>241</v>
      </c>
      <c r="B122" s="35"/>
      <c r="C122" s="51" t="s">
        <v>242</v>
      </c>
      <c r="D122" s="38" t="s">
        <v>43</v>
      </c>
      <c r="E122" s="50"/>
      <c r="F122" s="41">
        <v>2</v>
      </c>
      <c r="G122" s="50"/>
      <c r="H122" s="41">
        <v>1</v>
      </c>
      <c r="I122" s="42"/>
      <c r="J122" s="39"/>
      <c r="K122" s="42"/>
      <c r="L122" s="42"/>
      <c r="M122" s="43">
        <f t="shared" si="15"/>
        <v>0</v>
      </c>
      <c r="N122" s="33"/>
    </row>
    <row r="123" ht="22.5" customHeight="1">
      <c r="A123" s="34" t="s">
        <v>243</v>
      </c>
      <c r="B123" s="35"/>
      <c r="C123" s="37" t="s">
        <v>244</v>
      </c>
      <c r="D123" s="29"/>
      <c r="E123" s="30"/>
      <c r="F123" s="31"/>
      <c r="G123" s="30"/>
      <c r="H123" s="31"/>
      <c r="I123" s="30"/>
      <c r="J123" s="30"/>
      <c r="K123" s="30"/>
      <c r="L123" s="30"/>
      <c r="M123" s="32"/>
      <c r="N123" s="33"/>
    </row>
    <row r="124" ht="18.75" customHeight="1">
      <c r="A124" s="34" t="s">
        <v>245</v>
      </c>
      <c r="B124" s="35"/>
      <c r="C124" s="37" t="s">
        <v>246</v>
      </c>
      <c r="D124" s="38" t="s">
        <v>43</v>
      </c>
      <c r="E124" s="50"/>
      <c r="F124" s="41">
        <v>2</v>
      </c>
      <c r="G124" s="50"/>
      <c r="H124" s="41">
        <v>1</v>
      </c>
      <c r="I124" s="42"/>
      <c r="J124" s="39"/>
      <c r="K124" s="42"/>
      <c r="L124" s="42"/>
      <c r="M124" s="43">
        <f>IF(ISNUMBER($K124),IF(ISNUMBER($G124),ROUND($K124*$G124,2),ROUND($K124*$F124,2)),IF(ISNUMBER($G124),ROUND($I124*$G124,2),ROUND($I124*$F124,2)))</f>
        <v>0</v>
      </c>
      <c r="N124" s="33"/>
    </row>
    <row r="125" hidden="1" ht="31.5" customHeight="1">
      <c r="A125" s="44" t="s">
        <v>247</v>
      </c>
      <c r="B125" s="45"/>
      <c r="C125" s="45"/>
      <c r="D125" s="45"/>
      <c r="E125" s="45"/>
      <c r="F125" s="45"/>
      <c r="G125" s="45"/>
      <c r="H125" s="45"/>
      <c r="I125" s="45"/>
      <c r="J125" s="2"/>
      <c r="K125" s="2"/>
      <c r="L125" s="2"/>
      <c r="M125" s="46">
        <f>M$117+M$119+SUM(M$121:M$122)+M$124</f>
        <v>0</v>
      </c>
      <c r="N125" s="47"/>
    </row>
    <row r="126" ht="26.25" customHeight="1">
      <c r="A126" s="34" t="s">
        <v>248</v>
      </c>
      <c r="B126" s="35"/>
      <c r="C126" s="36" t="s">
        <v>249</v>
      </c>
      <c r="D126" s="29"/>
      <c r="E126" s="30"/>
      <c r="F126" s="31"/>
      <c r="G126" s="30"/>
      <c r="H126" s="31"/>
      <c r="I126" s="30"/>
      <c r="J126" s="30"/>
      <c r="K126" s="30"/>
      <c r="L126" s="30"/>
      <c r="M126" s="32"/>
      <c r="N126" s="33"/>
    </row>
    <row r="127" ht="22.5" customHeight="1">
      <c r="A127" s="34" t="s">
        <v>250</v>
      </c>
      <c r="B127" s="35"/>
      <c r="C127" s="37" t="s">
        <v>251</v>
      </c>
      <c r="D127" s="38" t="s">
        <v>79</v>
      </c>
      <c r="E127" s="48"/>
      <c r="F127" s="49">
        <v>100</v>
      </c>
      <c r="G127" s="48"/>
      <c r="H127" s="41">
        <v>1</v>
      </c>
      <c r="I127" s="42"/>
      <c r="J127" s="39"/>
      <c r="K127" s="42"/>
      <c r="L127" s="42"/>
      <c r="M127" s="43">
        <f t="shared" ref="M127:M128" si="16">IF(ISNUMBER($K127),IF(ISNUMBER($G127),ROUND($K127*$G127,2),ROUND($K127*$F127,2)),IF(ISNUMBER($G127),ROUND($I127*$G127,2),ROUND($I127*$F127,2)))</f>
        <v>0</v>
      </c>
      <c r="N127" s="33"/>
    </row>
    <row r="128" ht="22.5" customHeight="1">
      <c r="A128" s="34" t="s">
        <v>252</v>
      </c>
      <c r="B128" s="35"/>
      <c r="C128" s="37" t="s">
        <v>253</v>
      </c>
      <c r="D128" s="38" t="s">
        <v>79</v>
      </c>
      <c r="E128" s="48"/>
      <c r="F128" s="49">
        <v>100</v>
      </c>
      <c r="G128" s="48"/>
      <c r="H128" s="41">
        <v>1</v>
      </c>
      <c r="I128" s="42"/>
      <c r="J128" s="39"/>
      <c r="K128" s="42"/>
      <c r="L128" s="42"/>
      <c r="M128" s="43">
        <f t="shared" si="16"/>
        <v>0</v>
      </c>
      <c r="N128" s="33"/>
    </row>
    <row r="129" hidden="1" ht="31.5" customHeight="1">
      <c r="A129" s="44" t="s">
        <v>254</v>
      </c>
      <c r="B129" s="45"/>
      <c r="C129" s="45"/>
      <c r="D129" s="45"/>
      <c r="E129" s="45"/>
      <c r="F129" s="45"/>
      <c r="G129" s="45"/>
      <c r="H129" s="45"/>
      <c r="I129" s="45"/>
      <c r="J129" s="2"/>
      <c r="K129" s="2"/>
      <c r="L129" s="2"/>
      <c r="M129" s="46">
        <f>SUM(M$127:M$128)</f>
        <v>0</v>
      </c>
      <c r="N129" s="47"/>
    </row>
    <row r="130" ht="26.25" customHeight="1">
      <c r="A130" s="34" t="s">
        <v>255</v>
      </c>
      <c r="B130" s="35"/>
      <c r="C130" s="36" t="s">
        <v>256</v>
      </c>
      <c r="D130" s="29"/>
      <c r="E130" s="30"/>
      <c r="F130" s="31"/>
      <c r="G130" s="30"/>
      <c r="H130" s="31"/>
      <c r="I130" s="30"/>
      <c r="J130" s="30"/>
      <c r="K130" s="30"/>
      <c r="L130" s="30"/>
      <c r="M130" s="32"/>
      <c r="N130" s="33"/>
    </row>
    <row r="131" ht="22.5" customHeight="1">
      <c r="A131" s="34" t="s">
        <v>257</v>
      </c>
      <c r="B131" s="35"/>
      <c r="C131" s="37" t="s">
        <v>258</v>
      </c>
      <c r="D131" s="29"/>
      <c r="E131" s="30"/>
      <c r="F131" s="31"/>
      <c r="G131" s="30"/>
      <c r="H131" s="31"/>
      <c r="I131" s="30"/>
      <c r="J131" s="30"/>
      <c r="K131" s="30"/>
      <c r="L131" s="30"/>
      <c r="M131" s="32"/>
      <c r="N131" s="33"/>
    </row>
    <row r="132" ht="18.75" customHeight="1">
      <c r="A132" s="34" t="s">
        <v>259</v>
      </c>
      <c r="B132" s="35"/>
      <c r="C132" s="37" t="s">
        <v>260</v>
      </c>
      <c r="D132" s="38" t="s">
        <v>79</v>
      </c>
      <c r="E132" s="48"/>
      <c r="F132" s="49">
        <v>65</v>
      </c>
      <c r="G132" s="48"/>
      <c r="H132" s="41">
        <v>1</v>
      </c>
      <c r="I132" s="42"/>
      <c r="J132" s="39"/>
      <c r="K132" s="42"/>
      <c r="L132" s="42"/>
      <c r="M132" s="43">
        <f t="shared" ref="M132:M133" si="17">IF(ISNUMBER($K132),IF(ISNUMBER($G132),ROUND($K132*$G132,2),ROUND($K132*$F132,2)),IF(ISNUMBER($G132),ROUND($I132*$G132,2),ROUND($I132*$F132,2)))</f>
        <v>0</v>
      </c>
      <c r="N132" s="33"/>
    </row>
    <row r="133" ht="18.75" customHeight="1">
      <c r="A133" s="34" t="s">
        <v>261</v>
      </c>
      <c r="B133" s="35"/>
      <c r="C133" s="37" t="s">
        <v>262</v>
      </c>
      <c r="D133" s="38" t="s">
        <v>79</v>
      </c>
      <c r="E133" s="48"/>
      <c r="F133" s="49">
        <v>65</v>
      </c>
      <c r="G133" s="48"/>
      <c r="H133" s="41">
        <v>1</v>
      </c>
      <c r="I133" s="42"/>
      <c r="J133" s="39"/>
      <c r="K133" s="42"/>
      <c r="L133" s="42"/>
      <c r="M133" s="43">
        <f t="shared" si="17"/>
        <v>0</v>
      </c>
      <c r="N133" s="33"/>
    </row>
    <row r="134" hidden="1" ht="31.5" customHeight="1">
      <c r="A134" s="44" t="s">
        <v>263</v>
      </c>
      <c r="B134" s="45"/>
      <c r="C134" s="45"/>
      <c r="D134" s="45"/>
      <c r="E134" s="45"/>
      <c r="F134" s="45"/>
      <c r="G134" s="45"/>
      <c r="H134" s="45"/>
      <c r="I134" s="45"/>
      <c r="J134" s="2"/>
      <c r="K134" s="2"/>
      <c r="L134" s="2"/>
      <c r="M134" s="46">
        <f>SUM(M$132:M$133)</f>
        <v>0</v>
      </c>
      <c r="N134" s="47"/>
    </row>
    <row r="135" ht="26.25" customHeight="1">
      <c r="A135" s="34" t="s">
        <v>264</v>
      </c>
      <c r="B135" s="35"/>
      <c r="C135" s="36" t="s">
        <v>265</v>
      </c>
      <c r="D135" s="29"/>
      <c r="E135" s="30"/>
      <c r="F135" s="31"/>
      <c r="G135" s="30"/>
      <c r="H135" s="31"/>
      <c r="I135" s="30"/>
      <c r="J135" s="30"/>
      <c r="K135" s="30"/>
      <c r="L135" s="30"/>
      <c r="M135" s="32"/>
      <c r="N135" s="33"/>
    </row>
    <row r="136" ht="22.5" customHeight="1">
      <c r="A136" s="34" t="s">
        <v>266</v>
      </c>
      <c r="B136" s="35"/>
      <c r="C136" s="37" t="s">
        <v>267</v>
      </c>
      <c r="D136" s="29"/>
      <c r="E136" s="30"/>
      <c r="F136" s="31"/>
      <c r="G136" s="30"/>
      <c r="H136" s="31"/>
      <c r="I136" s="30"/>
      <c r="J136" s="30"/>
      <c r="K136" s="30"/>
      <c r="L136" s="30"/>
      <c r="M136" s="32"/>
      <c r="N136" s="33"/>
    </row>
    <row r="137" ht="18.75" customHeight="1">
      <c r="A137" s="34" t="s">
        <v>268</v>
      </c>
      <c r="B137" s="35"/>
      <c r="C137" s="37" t="s">
        <v>269</v>
      </c>
      <c r="D137" s="38" t="s">
        <v>43</v>
      </c>
      <c r="E137" s="50"/>
      <c r="F137" s="41">
        <v>1</v>
      </c>
      <c r="G137" s="50"/>
      <c r="H137" s="41">
        <v>1</v>
      </c>
      <c r="I137" s="42"/>
      <c r="J137" s="39"/>
      <c r="K137" s="42"/>
      <c r="L137" s="42"/>
      <c r="M137" s="43">
        <f>IF(ISNUMBER($K137),IF(ISNUMBER($G137),ROUND($K137*$G137,2),ROUND($K137*$F137,2)),IF(ISNUMBER($G137),ROUND($I137*$G137,2),ROUND($I137*$F137,2)))</f>
        <v>0</v>
      </c>
      <c r="N137" s="33"/>
    </row>
    <row r="138" hidden="1" ht="31.5" customHeight="1">
      <c r="A138" s="44" t="s">
        <v>270</v>
      </c>
      <c r="B138" s="45"/>
      <c r="C138" s="45"/>
      <c r="D138" s="45"/>
      <c r="E138" s="45"/>
      <c r="F138" s="45"/>
      <c r="G138" s="45"/>
      <c r="H138" s="45"/>
      <c r="I138" s="45"/>
      <c r="J138" s="2"/>
      <c r="K138" s="2"/>
      <c r="L138" s="2"/>
      <c r="M138" s="46">
        <f>M$137</f>
        <v>0</v>
      </c>
      <c r="N138" s="47"/>
    </row>
    <row r="139" ht="26.25" customHeight="1">
      <c r="A139" s="34" t="s">
        <v>271</v>
      </c>
      <c r="B139" s="35"/>
      <c r="C139" s="36" t="s">
        <v>272</v>
      </c>
      <c r="D139" s="29"/>
      <c r="E139" s="30"/>
      <c r="F139" s="31"/>
      <c r="G139" s="30"/>
      <c r="H139" s="31"/>
      <c r="I139" s="30"/>
      <c r="J139" s="30"/>
      <c r="K139" s="30"/>
      <c r="L139" s="30"/>
      <c r="M139" s="32"/>
      <c r="N139" s="33"/>
    </row>
    <row r="140" ht="22.5" customHeight="1">
      <c r="A140" s="34" t="s">
        <v>273</v>
      </c>
      <c r="B140" s="35"/>
      <c r="C140" s="37" t="s">
        <v>274</v>
      </c>
      <c r="D140" s="38" t="s">
        <v>61</v>
      </c>
      <c r="E140" s="48"/>
      <c r="F140" s="49">
        <v>15</v>
      </c>
      <c r="G140" s="48"/>
      <c r="H140" s="41">
        <v>1</v>
      </c>
      <c r="I140" s="42"/>
      <c r="J140" s="39"/>
      <c r="K140" s="42"/>
      <c r="L140" s="42"/>
      <c r="M140" s="43">
        <f>IF(ISNUMBER($K140),IF(ISNUMBER($G140),ROUND($K140*$G140,2),ROUND($K140*$F140,2)),IF(ISNUMBER($G140),ROUND($I140*$G140,2),ROUND($I140*$F140,2)))</f>
        <v>0</v>
      </c>
      <c r="N140" s="33"/>
    </row>
    <row r="141" hidden="1" ht="31.5" customHeight="1">
      <c r="A141" s="44" t="s">
        <v>275</v>
      </c>
      <c r="B141" s="45"/>
      <c r="C141" s="45"/>
      <c r="D141" s="45"/>
      <c r="E141" s="45"/>
      <c r="F141" s="45"/>
      <c r="G141" s="45"/>
      <c r="H141" s="45"/>
      <c r="I141" s="45"/>
      <c r="J141" s="2"/>
      <c r="K141" s="2"/>
      <c r="L141" s="2"/>
      <c r="M141" s="46">
        <f>M$140</f>
        <v>0</v>
      </c>
      <c r="N141" s="47"/>
    </row>
    <row r="142" ht="26.25" customHeight="1">
      <c r="A142" s="34" t="s">
        <v>276</v>
      </c>
      <c r="B142" s="35"/>
      <c r="C142" s="36" t="s">
        <v>277</v>
      </c>
      <c r="D142" s="29"/>
      <c r="E142" s="30"/>
      <c r="F142" s="31"/>
      <c r="G142" s="30"/>
      <c r="H142" s="31"/>
      <c r="I142" s="30"/>
      <c r="J142" s="30"/>
      <c r="K142" s="30"/>
      <c r="L142" s="30"/>
      <c r="M142" s="32"/>
      <c r="N142" s="33"/>
    </row>
    <row r="143" ht="22.5" customHeight="1">
      <c r="A143" s="34" t="s">
        <v>278</v>
      </c>
      <c r="B143" s="35"/>
      <c r="C143" s="37" t="s">
        <v>279</v>
      </c>
      <c r="D143" s="29"/>
      <c r="E143" s="30"/>
      <c r="F143" s="31"/>
      <c r="G143" s="30"/>
      <c r="H143" s="31"/>
      <c r="I143" s="30"/>
      <c r="J143" s="30"/>
      <c r="K143" s="30"/>
      <c r="L143" s="30"/>
      <c r="M143" s="32"/>
      <c r="N143" s="33"/>
    </row>
    <row r="144" ht="18.75" customHeight="1">
      <c r="A144" s="34" t="s">
        <v>280</v>
      </c>
      <c r="B144" s="35"/>
      <c r="C144" s="37" t="s">
        <v>281</v>
      </c>
      <c r="D144" s="38" t="s">
        <v>43</v>
      </c>
      <c r="E144" s="50"/>
      <c r="F144" s="41">
        <v>5</v>
      </c>
      <c r="G144" s="50"/>
      <c r="H144" s="41">
        <v>1</v>
      </c>
      <c r="I144" s="42"/>
      <c r="J144" s="39"/>
      <c r="K144" s="42"/>
      <c r="L144" s="42"/>
      <c r="M144" s="43">
        <f t="shared" ref="M144:M145" si="18">IF(ISNUMBER($K144),IF(ISNUMBER($G144),ROUND($K144*$G144,2),ROUND($K144*$F144,2)),IF(ISNUMBER($G144),ROUND($I144*$G144,2),ROUND($I144*$F144,2)))</f>
        <v>0</v>
      </c>
      <c r="N144" s="33"/>
    </row>
    <row r="145" ht="18.75" customHeight="1">
      <c r="A145" s="34" t="s">
        <v>282</v>
      </c>
      <c r="B145" s="35"/>
      <c r="C145" s="37" t="s">
        <v>283</v>
      </c>
      <c r="D145" s="38" t="s">
        <v>79</v>
      </c>
      <c r="E145" s="48"/>
      <c r="F145" s="49">
        <v>20</v>
      </c>
      <c r="G145" s="48"/>
      <c r="H145" s="41">
        <v>1</v>
      </c>
      <c r="I145" s="42"/>
      <c r="J145" s="39"/>
      <c r="K145" s="42"/>
      <c r="L145" s="42"/>
      <c r="M145" s="43">
        <f t="shared" si="18"/>
        <v>0</v>
      </c>
      <c r="N145" s="33"/>
    </row>
    <row r="146" hidden="1" ht="31.5" customHeight="1">
      <c r="A146" s="44" t="s">
        <v>284</v>
      </c>
      <c r="B146" s="45"/>
      <c r="C146" s="45"/>
      <c r="D146" s="45"/>
      <c r="E146" s="45"/>
      <c r="F146" s="45"/>
      <c r="G146" s="45"/>
      <c r="H146" s="45"/>
      <c r="I146" s="45"/>
      <c r="J146" s="2"/>
      <c r="K146" s="2"/>
      <c r="L146" s="2"/>
      <c r="M146" s="46">
        <f>SUM(M$144:M$145)</f>
        <v>0</v>
      </c>
      <c r="N146" s="47"/>
    </row>
    <row r="147" ht="26.25" customHeight="1">
      <c r="A147" s="34" t="s">
        <v>285</v>
      </c>
      <c r="B147" s="35"/>
      <c r="C147" s="36" t="s">
        <v>286</v>
      </c>
      <c r="D147" s="29"/>
      <c r="E147" s="30"/>
      <c r="F147" s="31"/>
      <c r="G147" s="30"/>
      <c r="H147" s="31"/>
      <c r="I147" s="30"/>
      <c r="J147" s="30"/>
      <c r="K147" s="30"/>
      <c r="L147" s="30"/>
      <c r="M147" s="32"/>
      <c r="N147" s="33"/>
    </row>
    <row r="148" ht="22.5" customHeight="1">
      <c r="A148" s="34" t="s">
        <v>287</v>
      </c>
      <c r="B148" s="35"/>
      <c r="C148" s="37" t="s">
        <v>70</v>
      </c>
      <c r="D148" s="29"/>
      <c r="E148" s="30"/>
      <c r="F148" s="31"/>
      <c r="G148" s="30"/>
      <c r="H148" s="31"/>
      <c r="I148" s="30"/>
      <c r="J148" s="30"/>
      <c r="K148" s="30"/>
      <c r="L148" s="30"/>
      <c r="M148" s="32"/>
      <c r="N148" s="33"/>
    </row>
    <row r="149" ht="29.25" customHeight="1">
      <c r="A149" s="34" t="s">
        <v>288</v>
      </c>
      <c r="B149" s="35"/>
      <c r="C149" s="37" t="s">
        <v>289</v>
      </c>
      <c r="D149" s="38" t="s">
        <v>43</v>
      </c>
      <c r="E149" s="50"/>
      <c r="F149" s="41">
        <v>6</v>
      </c>
      <c r="G149" s="50"/>
      <c r="H149" s="41">
        <v>1</v>
      </c>
      <c r="I149" s="42"/>
      <c r="J149" s="39"/>
      <c r="K149" s="42"/>
      <c r="L149" s="42"/>
      <c r="M149" s="43">
        <f>IF(ISNUMBER($K149),IF(ISNUMBER($G149),ROUND($K149*$G149,2),ROUND($K149*$F149,2)),IF(ISNUMBER($G149),ROUND($I149*$G149,2),ROUND($I149*$F149,2)))</f>
        <v>0</v>
      </c>
      <c r="N149" s="33"/>
    </row>
    <row r="150" hidden="1" ht="31.5" customHeight="1">
      <c r="A150" s="44" t="s">
        <v>290</v>
      </c>
      <c r="B150" s="45"/>
      <c r="C150" s="45"/>
      <c r="D150" s="45"/>
      <c r="E150" s="45"/>
      <c r="F150" s="45"/>
      <c r="G150" s="45"/>
      <c r="H150" s="45"/>
      <c r="I150" s="45"/>
      <c r="J150" s="2"/>
      <c r="K150" s="2"/>
      <c r="L150" s="2"/>
      <c r="M150" s="46">
        <f>M$149</f>
        <v>0</v>
      </c>
      <c r="N150" s="47"/>
    </row>
    <row r="151" ht="26.25" customHeight="1">
      <c r="A151" s="34" t="s">
        <v>291</v>
      </c>
      <c r="B151" s="35"/>
      <c r="C151" s="36" t="s">
        <v>292</v>
      </c>
      <c r="D151" s="29"/>
      <c r="E151" s="30"/>
      <c r="F151" s="31"/>
      <c r="G151" s="30"/>
      <c r="H151" s="31"/>
      <c r="I151" s="30"/>
      <c r="J151" s="30"/>
      <c r="K151" s="30"/>
      <c r="L151" s="30"/>
      <c r="M151" s="32"/>
      <c r="N151" s="33"/>
    </row>
    <row r="152" ht="22.5" customHeight="1">
      <c r="A152" s="34" t="s">
        <v>293</v>
      </c>
      <c r="B152" s="35"/>
      <c r="C152" s="37" t="s">
        <v>294</v>
      </c>
      <c r="D152" s="38" t="s">
        <v>22</v>
      </c>
      <c r="E152" s="39"/>
      <c r="F152" s="40">
        <v>1</v>
      </c>
      <c r="G152" s="39"/>
      <c r="H152" s="41">
        <v>1</v>
      </c>
      <c r="I152" s="42"/>
      <c r="J152" s="39"/>
      <c r="K152" s="42"/>
      <c r="L152" s="42"/>
      <c r="M152" s="43">
        <f>IF(ISNUMBER($K152),IF(ISNUMBER($G152),ROUND($K152*$G152,2),ROUND($K152*$F152,2)),IF(ISNUMBER($G152),ROUND($I152*$G152,2),ROUND($I152*$F152,2)))</f>
        <v>0</v>
      </c>
      <c r="N152" s="33"/>
    </row>
    <row r="153" hidden="1" ht="31.5" customHeight="1">
      <c r="A153" s="44" t="s">
        <v>295</v>
      </c>
      <c r="B153" s="45"/>
      <c r="C153" s="45"/>
      <c r="D153" s="45"/>
      <c r="E153" s="45"/>
      <c r="F153" s="45"/>
      <c r="G153" s="45"/>
      <c r="H153" s="45"/>
      <c r="I153" s="45"/>
      <c r="J153" s="2"/>
      <c r="K153" s="2"/>
      <c r="L153" s="2"/>
      <c r="M153" s="46">
        <f>M$152</f>
        <v>0</v>
      </c>
      <c r="N153" s="47"/>
    </row>
    <row r="154" ht="15" customHeight="1">
      <c r="A154" s="54" t="s">
        <v>296</v>
      </c>
      <c r="B154" s="55"/>
      <c r="C154" s="55"/>
      <c r="D154" s="55"/>
      <c r="E154" s="55"/>
      <c r="F154" s="55"/>
      <c r="G154" s="55"/>
      <c r="H154" s="55"/>
      <c r="I154" s="55"/>
      <c r="J154" s="2"/>
      <c r="K154" s="2"/>
      <c r="L154" s="2"/>
      <c r="M154" s="56">
        <f>SUM(M$11:M$13)+SUM(M$17:M$23)+SUM(M$26:M$27)+SUM(M$29:M$30)+M$35+SUM(M$37:M$38)+SUM(M$41:M$43)+SUM(M$46:M$47)+SUM(M$49:M$50)+M$53+SUM(M$55:M$56)+SUM(M$61:M$62)+M$65+SUM(M$67:M$68)+SUM(M$73:M$74)+M$76+M$79+SUM(M$81:M$82)+M$87+M$89+M$94+M$97+M$99+M$103+M$105+M$107+SUM(M$109:M$110)+SUM(M$112:M$113)+M$117+M$119+SUM(M$121:M$122)+M$124+SUM(M$127:M$128)+SUM(M$132:M$133)+M$137+M$140+SUM(M$144:M$145)+M$149+M$152</f>
        <v>0</v>
      </c>
      <c r="N154" s="57"/>
    </row>
    <row r="155" ht="15" customHeight="1">
      <c r="A155" s="58" t="s">
        <v>297</v>
      </c>
      <c r="B155" s="59"/>
      <c r="C155" s="59"/>
      <c r="D155" s="59"/>
      <c r="E155" s="59"/>
      <c r="F155" s="59"/>
      <c r="G155" s="59"/>
      <c r="H155" s="59"/>
      <c r="I155" s="59"/>
      <c r="J155" s="2"/>
      <c r="K155" s="2"/>
      <c r="L155" s="2"/>
      <c r="M155" s="60">
        <f>(SUMIF($H$8:$H$153,1,$M$8:$M$153))*0.2</f>
        <v>0</v>
      </c>
      <c r="N155" s="57"/>
    </row>
    <row r="156" ht="15" customHeight="1">
      <c r="A156" s="61" t="s">
        <v>298</v>
      </c>
      <c r="B156" s="62"/>
      <c r="C156" s="62"/>
      <c r="D156" s="62"/>
      <c r="E156" s="62"/>
      <c r="F156" s="62"/>
      <c r="G156" s="62"/>
      <c r="H156" s="62"/>
      <c r="I156" s="62"/>
      <c r="J156" s="2"/>
      <c r="K156" s="2"/>
      <c r="L156" s="2"/>
      <c r="M156" s="63">
        <f>SUM(M$154:M$155)</f>
        <v>0</v>
      </c>
      <c r="N156" s="57"/>
    </row>
    <row r="159" ht="16.5" customHeight="1">
      <c r="A159" s="64" t="s">
        <v>299</v>
      </c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6"/>
      <c r="N159" s="67"/>
    </row>
    <row r="160" ht="18.75" customHeight="1">
      <c r="A160" s="68" t="s">
        <v>300</v>
      </c>
      <c r="B160" s="69"/>
      <c r="C160" s="70" t="s">
        <v>301</v>
      </c>
      <c r="D160" s="38" t="s">
        <v>34</v>
      </c>
      <c r="E160" s="48"/>
      <c r="F160" s="49">
        <v>12</v>
      </c>
      <c r="G160" s="48"/>
      <c r="H160" s="41">
        <v>1</v>
      </c>
      <c r="I160" s="42"/>
      <c r="J160" s="39"/>
      <c r="K160" s="42"/>
      <c r="L160" s="42"/>
      <c r="M160" s="43">
        <f t="shared" ref="M160:M165" si="19">IF(ISNUMBER($K160),IF(ISNUMBER($G160),ROUND($K160*$G160,2),ROUND($K160*$F160,2)),IF(ISNUMBER($G160),ROUND($I160*$G160,2),ROUND($I160*$F160,2)))</f>
        <v>0</v>
      </c>
      <c r="N160" s="33"/>
    </row>
    <row r="161" ht="18.75" customHeight="1">
      <c r="A161" s="68" t="s">
        <v>302</v>
      </c>
      <c r="B161" s="69"/>
      <c r="C161" s="70" t="s">
        <v>303</v>
      </c>
      <c r="D161" s="38" t="s">
        <v>34</v>
      </c>
      <c r="E161" s="48"/>
      <c r="F161" s="49">
        <v>12</v>
      </c>
      <c r="G161" s="48"/>
      <c r="H161" s="41">
        <v>1</v>
      </c>
      <c r="I161" s="42"/>
      <c r="J161" s="39"/>
      <c r="K161" s="42"/>
      <c r="L161" s="42"/>
      <c r="M161" s="43">
        <f t="shared" si="19"/>
        <v>0</v>
      </c>
      <c r="N161" s="33"/>
    </row>
    <row r="162" ht="18.75" customHeight="1">
      <c r="A162" s="68" t="s">
        <v>304</v>
      </c>
      <c r="B162" s="69"/>
      <c r="C162" s="70" t="s">
        <v>305</v>
      </c>
      <c r="D162" s="38" t="s">
        <v>34</v>
      </c>
      <c r="E162" s="48"/>
      <c r="F162" s="49">
        <v>1</v>
      </c>
      <c r="G162" s="48"/>
      <c r="H162" s="41">
        <v>1</v>
      </c>
      <c r="I162" s="42"/>
      <c r="J162" s="39"/>
      <c r="K162" s="42"/>
      <c r="L162" s="42"/>
      <c r="M162" s="43">
        <f t="shared" si="19"/>
        <v>0</v>
      </c>
      <c r="N162" s="33"/>
    </row>
    <row r="163" ht="26.25" customHeight="1">
      <c r="A163" s="68" t="s">
        <v>306</v>
      </c>
      <c r="B163" s="69"/>
      <c r="C163" s="70" t="s">
        <v>307</v>
      </c>
      <c r="D163" s="38" t="s">
        <v>61</v>
      </c>
      <c r="E163" s="48"/>
      <c r="F163" s="49">
        <v>1</v>
      </c>
      <c r="G163" s="48"/>
      <c r="H163" s="41">
        <v>1</v>
      </c>
      <c r="I163" s="42"/>
      <c r="J163" s="39"/>
      <c r="K163" s="42"/>
      <c r="L163" s="42"/>
      <c r="M163" s="43">
        <f t="shared" si="19"/>
        <v>0</v>
      </c>
      <c r="N163" s="33"/>
    </row>
    <row r="164" ht="26.25" customHeight="1">
      <c r="A164" s="68" t="s">
        <v>308</v>
      </c>
      <c r="B164" s="69"/>
      <c r="C164" s="70" t="s">
        <v>309</v>
      </c>
      <c r="D164" s="38" t="s">
        <v>61</v>
      </c>
      <c r="E164" s="48"/>
      <c r="F164" s="49">
        <v>1</v>
      </c>
      <c r="G164" s="48"/>
      <c r="H164" s="41">
        <v>1</v>
      </c>
      <c r="I164" s="42"/>
      <c r="J164" s="39"/>
      <c r="K164" s="42"/>
      <c r="L164" s="42"/>
      <c r="M164" s="43">
        <f t="shared" si="19"/>
        <v>0</v>
      </c>
      <c r="N164" s="33"/>
    </row>
    <row r="165" ht="26.25" customHeight="1">
      <c r="A165" s="68" t="s">
        <v>310</v>
      </c>
      <c r="B165" s="69"/>
      <c r="C165" s="70" t="s">
        <v>311</v>
      </c>
      <c r="D165" s="38" t="s">
        <v>22</v>
      </c>
      <c r="E165" s="39"/>
      <c r="F165" s="40">
        <v>1</v>
      </c>
      <c r="G165" s="39"/>
      <c r="H165" s="41">
        <v>1</v>
      </c>
      <c r="I165" s="42"/>
      <c r="J165" s="39"/>
      <c r="K165" s="42"/>
      <c r="L165" s="42"/>
      <c r="M165" s="43">
        <f t="shared" si="19"/>
        <v>0</v>
      </c>
      <c r="N165" s="33"/>
    </row>
    <row r="166" ht="26.25" customHeight="1">
      <c r="A166" s="71" t="s">
        <v>312</v>
      </c>
      <c r="B166" s="72"/>
      <c r="C166" s="72"/>
      <c r="D166" s="72"/>
      <c r="E166" s="72"/>
      <c r="F166" s="72"/>
      <c r="G166" s="72"/>
      <c r="H166" s="72"/>
      <c r="I166" s="72"/>
      <c r="J166" s="2"/>
      <c r="K166" s="2"/>
      <c r="L166" s="2"/>
      <c r="M166" s="73">
        <f t="shared" ref="M166:M167" si="20">SUM(M$160:M$165)</f>
        <v>0</v>
      </c>
      <c r="N166" s="74"/>
    </row>
    <row r="167" ht="27.75" customHeight="1">
      <c r="A167" s="75" t="s">
        <v>313</v>
      </c>
      <c r="B167" s="76"/>
      <c r="C167" s="76"/>
      <c r="D167" s="76"/>
      <c r="E167" s="76"/>
      <c r="F167" s="76"/>
      <c r="G167" s="76"/>
      <c r="H167" s="76"/>
      <c r="I167" s="76"/>
      <c r="J167" s="2"/>
      <c r="K167" s="2"/>
      <c r="L167" s="2"/>
      <c r="M167" s="77">
        <f t="shared" si="20"/>
        <v>0</v>
      </c>
      <c r="N167" s="78"/>
    </row>
    <row r="168" ht="26.25" customHeight="1">
      <c r="A168" s="79" t="s">
        <v>314</v>
      </c>
      <c r="B168" s="80"/>
      <c r="C168" s="80"/>
      <c r="D168" s="80"/>
      <c r="E168" s="80"/>
      <c r="F168" s="80"/>
      <c r="G168" s="80"/>
      <c r="H168" s="80"/>
      <c r="I168" s="80"/>
      <c r="J168" s="2"/>
      <c r="K168" s="2"/>
      <c r="L168" s="2"/>
      <c r="M168" s="81">
        <f>(SUMIF($H$160:$H$166,1,$M$160:$M$166))*0.2</f>
        <v>0</v>
      </c>
      <c r="N168" s="78"/>
    </row>
    <row r="169" ht="24.75" customHeight="1">
      <c r="A169" s="82" t="s">
        <v>315</v>
      </c>
      <c r="B169" s="83"/>
      <c r="C169" s="83"/>
      <c r="D169" s="83"/>
      <c r="E169" s="83"/>
      <c r="F169" s="83"/>
      <c r="G169" s="83"/>
      <c r="H169" s="83"/>
      <c r="I169" s="83"/>
      <c r="J169" s="2"/>
      <c r="K169" s="2"/>
      <c r="L169" s="2"/>
      <c r="M169" s="84">
        <f>SUM(M$167:M$168)</f>
        <v>0</v>
      </c>
      <c r="N169" s="78"/>
    </row>
  </sheetData>
  <sheetProtection sheet="1" objects="1" scenarios="1" spinCount="100000" saltValue="jJl/8HDUJQ0tr3k0eC9vJ3b8tnl755ZfJA23RQI8nCK9AUx1T5H8eYJ2Tkz8uJk8Ww2HMnyCBCrYr64DBRWoyg==" hashValue="Rn2GaHmCTbP16wOeHmHeCAsyrC6uYSqG8fjrxheQYfsVDBATwMl0cu/dzdunniR0y2KSZi+WKCdfADpIBX60uw==" algorithmName="SHA-512" password="CB83"/>
  <mergeCells count="25">
    <mergeCell ref="A31:I31"/>
    <mergeCell ref="A57:I57"/>
    <mergeCell ref="A69:I69"/>
    <mergeCell ref="A1:M2"/>
    <mergeCell ref="A3:M4"/>
    <mergeCell ref="A5:M5"/>
    <mergeCell ref="A14:I14"/>
    <mergeCell ref="A125:I125"/>
    <mergeCell ref="A129:I129"/>
    <mergeCell ref="A134:I134"/>
    <mergeCell ref="A83:I83"/>
    <mergeCell ref="A114:I114"/>
    <mergeCell ref="A138:I138"/>
    <mergeCell ref="A141:I141"/>
    <mergeCell ref="A146:I146"/>
    <mergeCell ref="A150:I150"/>
    <mergeCell ref="A153:I153"/>
    <mergeCell ref="A154:I154"/>
    <mergeCell ref="A155:I155"/>
    <mergeCell ref="A169:I169"/>
    <mergeCell ref="A168:I168"/>
    <mergeCell ref="A167:I167"/>
    <mergeCell ref="A166:I166"/>
    <mergeCell ref="A159:M159"/>
    <mergeCell ref="A156:I156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169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98" sqref="M98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316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317</v>
      </c>
      <c r="B8" s="27"/>
      <c r="C8" s="28" t="s">
        <v>318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319</v>
      </c>
      <c r="B9" s="35"/>
      <c r="C9" s="36" t="s">
        <v>320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321</v>
      </c>
      <c r="B10" s="35"/>
      <c r="C10" s="36" t="s">
        <v>322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323</v>
      </c>
      <c r="B11" s="35"/>
      <c r="C11" s="37" t="s">
        <v>324</v>
      </c>
      <c r="D11" s="38"/>
      <c r="E11" s="85"/>
      <c r="F11" s="86">
        <v>0</v>
      </c>
      <c r="G11" s="85"/>
      <c r="H11" s="41">
        <v>1</v>
      </c>
      <c r="I11" s="42"/>
      <c r="J11" s="39"/>
      <c r="K11" s="42"/>
      <c r="L11" s="42"/>
      <c r="M11" s="43">
        <f>IF(ISNUMBER($K11),IF(ISNUMBER($G11),ROUND($K11*$G11,2),ROUND($K11*$F11,2)),IF(ISNUMBER($G11),ROUND($I11*$G11,2),ROUND($I11*$F11,2)))</f>
        <v>0</v>
      </c>
      <c r="N11" s="33"/>
    </row>
    <row r="12" hidden="1" ht="31.5" customHeight="1">
      <c r="A12" s="44" t="s">
        <v>325</v>
      </c>
      <c r="B12" s="45"/>
      <c r="C12" s="45"/>
      <c r="D12" s="45"/>
      <c r="E12" s="45"/>
      <c r="F12" s="45"/>
      <c r="G12" s="45"/>
      <c r="H12" s="45"/>
      <c r="I12" s="45"/>
      <c r="J12" s="2"/>
      <c r="K12" s="2"/>
      <c r="L12" s="2"/>
      <c r="M12" s="46">
        <f>M$11</f>
        <v>0</v>
      </c>
      <c r="N12" s="47"/>
    </row>
    <row r="13" ht="26.25" customHeight="1">
      <c r="A13" s="34" t="s">
        <v>326</v>
      </c>
      <c r="B13" s="35"/>
      <c r="C13" s="36" t="s">
        <v>327</v>
      </c>
      <c r="D13" s="29"/>
      <c r="E13" s="30"/>
      <c r="F13" s="31"/>
      <c r="G13" s="30"/>
      <c r="H13" s="31"/>
      <c r="I13" s="30"/>
      <c r="J13" s="30"/>
      <c r="K13" s="30"/>
      <c r="L13" s="30"/>
      <c r="M13" s="32"/>
      <c r="N13" s="33"/>
    </row>
    <row r="14" ht="26.25" customHeight="1">
      <c r="A14" s="34" t="s">
        <v>328</v>
      </c>
      <c r="B14" s="35"/>
      <c r="C14" s="36" t="s">
        <v>329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6.25" customHeight="1">
      <c r="A15" s="34" t="s">
        <v>330</v>
      </c>
      <c r="B15" s="35"/>
      <c r="C15" s="36" t="s">
        <v>331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6.25" customHeight="1">
      <c r="A16" s="34" t="s">
        <v>332</v>
      </c>
      <c r="B16" s="35"/>
      <c r="C16" s="36" t="s">
        <v>333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37.5" customHeight="1">
      <c r="A17" s="34" t="s">
        <v>334</v>
      </c>
      <c r="B17" s="35"/>
      <c r="C17" s="36" t="s">
        <v>17</v>
      </c>
      <c r="D17" s="29"/>
      <c r="E17" s="30"/>
      <c r="F17" s="31"/>
      <c r="G17" s="30"/>
      <c r="H17" s="31"/>
      <c r="I17" s="30"/>
      <c r="J17" s="30"/>
      <c r="K17" s="30"/>
      <c r="L17" s="30"/>
      <c r="M17" s="32"/>
      <c r="N17" s="33"/>
    </row>
    <row r="18" ht="26.25" customHeight="1">
      <c r="A18" s="34" t="s">
        <v>335</v>
      </c>
      <c r="B18" s="35"/>
      <c r="C18" s="36" t="s">
        <v>19</v>
      </c>
      <c r="D18" s="29"/>
      <c r="E18" s="30"/>
      <c r="F18" s="31"/>
      <c r="G18" s="30"/>
      <c r="H18" s="31"/>
      <c r="I18" s="30"/>
      <c r="J18" s="30"/>
      <c r="K18" s="30"/>
      <c r="L18" s="30"/>
      <c r="M18" s="32"/>
      <c r="N18" s="33"/>
    </row>
    <row r="19" ht="22.5" customHeight="1">
      <c r="A19" s="34" t="s">
        <v>336</v>
      </c>
      <c r="B19" s="35"/>
      <c r="C19" s="37" t="s">
        <v>21</v>
      </c>
      <c r="D19" s="38" t="s">
        <v>22</v>
      </c>
      <c r="E19" s="39"/>
      <c r="F19" s="40">
        <v>1</v>
      </c>
      <c r="G19" s="39"/>
      <c r="H19" s="41">
        <v>1</v>
      </c>
      <c r="I19" s="42"/>
      <c r="J19" s="39"/>
      <c r="K19" s="42"/>
      <c r="L19" s="42"/>
      <c r="M19" s="43">
        <f t="shared" ref="M19:M20" si="0">IF(ISNUMBER($K19),IF(ISNUMBER($G19),ROUND($K19*$G19,2),ROUND($K19*$F19,2)),IF(ISNUMBER($G19),ROUND($I19*$G19,2),ROUND($I19*$F19,2)))</f>
        <v>0</v>
      </c>
      <c r="N19" s="33"/>
    </row>
    <row r="20" ht="22.5" customHeight="1">
      <c r="A20" s="34" t="s">
        <v>337</v>
      </c>
      <c r="B20" s="35"/>
      <c r="C20" s="37" t="s">
        <v>26</v>
      </c>
      <c r="D20" s="38" t="s">
        <v>22</v>
      </c>
      <c r="E20" s="39"/>
      <c r="F20" s="40">
        <v>1</v>
      </c>
      <c r="G20" s="39"/>
      <c r="H20" s="41">
        <v>1</v>
      </c>
      <c r="I20" s="42"/>
      <c r="J20" s="39"/>
      <c r="K20" s="42"/>
      <c r="L20" s="42"/>
      <c r="M20" s="43">
        <f t="shared" si="0"/>
        <v>0</v>
      </c>
      <c r="N20" s="33"/>
    </row>
    <row r="21" hidden="1" ht="31.5" customHeight="1">
      <c r="A21" s="44" t="s">
        <v>27</v>
      </c>
      <c r="B21" s="45"/>
      <c r="C21" s="45"/>
      <c r="D21" s="45"/>
      <c r="E21" s="45"/>
      <c r="F21" s="45"/>
      <c r="G21" s="45"/>
      <c r="H21" s="45"/>
      <c r="I21" s="45"/>
      <c r="J21" s="2"/>
      <c r="K21" s="2"/>
      <c r="L21" s="2"/>
      <c r="M21" s="46">
        <f>SUM(M$19:M$20)</f>
        <v>0</v>
      </c>
      <c r="N21" s="47"/>
    </row>
    <row r="22" ht="26.25" customHeight="1">
      <c r="A22" s="34" t="s">
        <v>338</v>
      </c>
      <c r="B22" s="35"/>
      <c r="C22" s="36" t="s">
        <v>66</v>
      </c>
      <c r="D22" s="29"/>
      <c r="E22" s="30"/>
      <c r="F22" s="31"/>
      <c r="G22" s="30"/>
      <c r="H22" s="31"/>
      <c r="I22" s="30"/>
      <c r="J22" s="30"/>
      <c r="K22" s="30"/>
      <c r="L22" s="30"/>
      <c r="M22" s="32"/>
      <c r="N22" s="33"/>
    </row>
    <row r="23" ht="22.5" customHeight="1">
      <c r="A23" s="34" t="s">
        <v>339</v>
      </c>
      <c r="B23" s="35"/>
      <c r="C23" s="37" t="s">
        <v>340</v>
      </c>
      <c r="D23" s="29"/>
      <c r="E23" s="30"/>
      <c r="F23" s="31"/>
      <c r="G23" s="30"/>
      <c r="H23" s="31"/>
      <c r="I23" s="30"/>
      <c r="J23" s="30"/>
      <c r="K23" s="30"/>
      <c r="L23" s="30"/>
      <c r="M23" s="32"/>
      <c r="N23" s="33"/>
    </row>
    <row r="24" ht="18.75" customHeight="1">
      <c r="A24" s="34" t="s">
        <v>341</v>
      </c>
      <c r="B24" s="35"/>
      <c r="C24" s="37" t="s">
        <v>342</v>
      </c>
      <c r="D24" s="38" t="s">
        <v>61</v>
      </c>
      <c r="E24" s="48"/>
      <c r="F24" s="49">
        <v>3</v>
      </c>
      <c r="G24" s="48"/>
      <c r="H24" s="41">
        <v>1</v>
      </c>
      <c r="I24" s="42"/>
      <c r="J24" s="39"/>
      <c r="K24" s="42"/>
      <c r="L24" s="42"/>
      <c r="M24" s="43">
        <f t="shared" ref="M24:M25" si="1">IF(ISNUMBER($K24),IF(ISNUMBER($G24),ROUND($K24*$G24,2),ROUND($K24*$F24,2)),IF(ISNUMBER($G24),ROUND($I24*$G24,2),ROUND($I24*$F24,2)))</f>
        <v>0</v>
      </c>
      <c r="N24" s="33"/>
    </row>
    <row r="25" ht="18.75" customHeight="1">
      <c r="A25" s="34" t="s">
        <v>343</v>
      </c>
      <c r="B25" s="35"/>
      <c r="C25" s="37" t="s">
        <v>344</v>
      </c>
      <c r="D25" s="38" t="s">
        <v>43</v>
      </c>
      <c r="E25" s="50"/>
      <c r="F25" s="41">
        <v>3</v>
      </c>
      <c r="G25" s="50"/>
      <c r="H25" s="41">
        <v>1</v>
      </c>
      <c r="I25" s="42"/>
      <c r="J25" s="39"/>
      <c r="K25" s="42"/>
      <c r="L25" s="42"/>
      <c r="M25" s="43">
        <f t="shared" si="1"/>
        <v>0</v>
      </c>
      <c r="N25" s="33"/>
    </row>
    <row r="26" hidden="1" ht="31.5" customHeight="1">
      <c r="A26" s="44" t="s">
        <v>116</v>
      </c>
      <c r="B26" s="45"/>
      <c r="C26" s="45"/>
      <c r="D26" s="45"/>
      <c r="E26" s="45"/>
      <c r="F26" s="45"/>
      <c r="G26" s="45"/>
      <c r="H26" s="45"/>
      <c r="I26" s="45"/>
      <c r="J26" s="2"/>
      <c r="K26" s="2"/>
      <c r="L26" s="2"/>
      <c r="M26" s="46">
        <f>SUM(M$24:M$25)</f>
        <v>0</v>
      </c>
      <c r="N26" s="47"/>
    </row>
    <row r="27" ht="26.25" customHeight="1">
      <c r="A27" s="34" t="s">
        <v>345</v>
      </c>
      <c r="B27" s="35"/>
      <c r="C27" s="36" t="s">
        <v>346</v>
      </c>
      <c r="D27" s="29"/>
      <c r="E27" s="30"/>
      <c r="F27" s="31"/>
      <c r="G27" s="30"/>
      <c r="H27" s="31"/>
      <c r="I27" s="30"/>
      <c r="J27" s="30"/>
      <c r="K27" s="30"/>
      <c r="L27" s="30"/>
      <c r="M27" s="32"/>
      <c r="N27" s="33"/>
    </row>
    <row r="28" ht="22.5" customHeight="1">
      <c r="A28" s="34" t="s">
        <v>347</v>
      </c>
      <c r="B28" s="35"/>
      <c r="C28" s="37" t="s">
        <v>348</v>
      </c>
      <c r="D28" s="38" t="s">
        <v>79</v>
      </c>
      <c r="E28" s="48"/>
      <c r="F28" s="49">
        <v>7</v>
      </c>
      <c r="G28" s="48"/>
      <c r="H28" s="41">
        <v>1</v>
      </c>
      <c r="I28" s="42"/>
      <c r="J28" s="39"/>
      <c r="K28" s="42"/>
      <c r="L28" s="42"/>
      <c r="M28" s="43">
        <f>IF(ISNUMBER($K28),IF(ISNUMBER($G28),ROUND($K28*$G28,2),ROUND($K28*$F28,2)),IF(ISNUMBER($G28),ROUND($I28*$G28,2),ROUND($I28*$F28,2)))</f>
        <v>0</v>
      </c>
      <c r="N28" s="33"/>
    </row>
    <row r="29" hidden="1" ht="31.5" customHeight="1">
      <c r="A29" s="44" t="s">
        <v>349</v>
      </c>
      <c r="B29" s="45"/>
      <c r="C29" s="45"/>
      <c r="D29" s="45"/>
      <c r="E29" s="45"/>
      <c r="F29" s="45"/>
      <c r="G29" s="45"/>
      <c r="H29" s="45"/>
      <c r="I29" s="45"/>
      <c r="J29" s="2"/>
      <c r="K29" s="2"/>
      <c r="L29" s="2"/>
      <c r="M29" s="46">
        <f>M$28</f>
        <v>0</v>
      </c>
      <c r="N29" s="47"/>
    </row>
    <row r="30" ht="26.25" customHeight="1">
      <c r="A30" s="34" t="s">
        <v>350</v>
      </c>
      <c r="B30" s="35"/>
      <c r="C30" s="36" t="s">
        <v>351</v>
      </c>
      <c r="D30" s="29"/>
      <c r="E30" s="30"/>
      <c r="F30" s="31"/>
      <c r="G30" s="30"/>
      <c r="H30" s="31"/>
      <c r="I30" s="30"/>
      <c r="J30" s="30"/>
      <c r="K30" s="30"/>
      <c r="L30" s="30"/>
      <c r="M30" s="32"/>
      <c r="N30" s="33"/>
    </row>
    <row r="31" ht="29.25" customHeight="1">
      <c r="A31" s="34" t="s">
        <v>352</v>
      </c>
      <c r="B31" s="35"/>
      <c r="C31" s="37" t="s">
        <v>353</v>
      </c>
      <c r="D31" s="38" t="s">
        <v>79</v>
      </c>
      <c r="E31" s="48"/>
      <c r="F31" s="49">
        <v>30</v>
      </c>
      <c r="G31" s="48"/>
      <c r="H31" s="41">
        <v>1</v>
      </c>
      <c r="I31" s="42"/>
      <c r="J31" s="39"/>
      <c r="K31" s="42"/>
      <c r="L31" s="42"/>
      <c r="M31" s="43">
        <f t="shared" ref="M31:M32" si="2">IF(ISNUMBER($K31),IF(ISNUMBER($G31),ROUND($K31*$G31,2),ROUND($K31*$F31,2)),IF(ISNUMBER($G31),ROUND($I31*$G31,2),ROUND($I31*$F31,2)))</f>
        <v>0</v>
      </c>
      <c r="N31" s="33"/>
    </row>
    <row r="32" ht="22.5" customHeight="1">
      <c r="A32" s="34" t="s">
        <v>354</v>
      </c>
      <c r="B32" s="35"/>
      <c r="C32" s="37" t="s">
        <v>355</v>
      </c>
      <c r="D32" s="38" t="s">
        <v>43</v>
      </c>
      <c r="E32" s="50"/>
      <c r="F32" s="41">
        <v>1</v>
      </c>
      <c r="G32" s="50"/>
      <c r="H32" s="41">
        <v>1</v>
      </c>
      <c r="I32" s="42"/>
      <c r="J32" s="39"/>
      <c r="K32" s="42"/>
      <c r="L32" s="42"/>
      <c r="M32" s="43">
        <f t="shared" si="2"/>
        <v>0</v>
      </c>
      <c r="N32" s="33"/>
    </row>
    <row r="33" hidden="1" ht="31.5" customHeight="1">
      <c r="A33" s="44" t="s">
        <v>356</v>
      </c>
      <c r="B33" s="45"/>
      <c r="C33" s="45"/>
      <c r="D33" s="45"/>
      <c r="E33" s="45"/>
      <c r="F33" s="45"/>
      <c r="G33" s="45"/>
      <c r="H33" s="45"/>
      <c r="I33" s="45"/>
      <c r="J33" s="2"/>
      <c r="K33" s="2"/>
      <c r="L33" s="2"/>
      <c r="M33" s="46">
        <f>SUM(M$31:M$32)</f>
        <v>0</v>
      </c>
      <c r="N33" s="47"/>
    </row>
    <row r="34" ht="26.25" customHeight="1">
      <c r="A34" s="34" t="s">
        <v>357</v>
      </c>
      <c r="B34" s="35"/>
      <c r="C34" s="36" t="s">
        <v>358</v>
      </c>
      <c r="D34" s="29"/>
      <c r="E34" s="30"/>
      <c r="F34" s="31"/>
      <c r="G34" s="30"/>
      <c r="H34" s="31"/>
      <c r="I34" s="30"/>
      <c r="J34" s="30"/>
      <c r="K34" s="30"/>
      <c r="L34" s="30"/>
      <c r="M34" s="32"/>
      <c r="N34" s="33"/>
    </row>
    <row r="35" ht="22.5" customHeight="1">
      <c r="A35" s="34" t="s">
        <v>359</v>
      </c>
      <c r="B35" s="35"/>
      <c r="C35" s="37" t="s">
        <v>360</v>
      </c>
      <c r="D35" s="38" t="s">
        <v>79</v>
      </c>
      <c r="E35" s="48"/>
      <c r="F35" s="49">
        <v>30</v>
      </c>
      <c r="G35" s="48"/>
      <c r="H35" s="41">
        <v>1</v>
      </c>
      <c r="I35" s="42"/>
      <c r="J35" s="39"/>
      <c r="K35" s="42"/>
      <c r="L35" s="42"/>
      <c r="M35" s="43">
        <f>IF(ISNUMBER($K35),IF(ISNUMBER($G35),ROUND($K35*$G35,2),ROUND($K35*$F35,2)),IF(ISNUMBER($G35),ROUND($I35*$G35,2),ROUND($I35*$F35,2)))</f>
        <v>0</v>
      </c>
      <c r="N35" s="33"/>
    </row>
    <row r="36" hidden="1" ht="31.5" customHeight="1">
      <c r="A36" s="44" t="s">
        <v>361</v>
      </c>
      <c r="B36" s="45"/>
      <c r="C36" s="45"/>
      <c r="D36" s="45"/>
      <c r="E36" s="45"/>
      <c r="F36" s="45"/>
      <c r="G36" s="45"/>
      <c r="H36" s="45"/>
      <c r="I36" s="45"/>
      <c r="J36" s="2"/>
      <c r="K36" s="2"/>
      <c r="L36" s="2"/>
      <c r="M36" s="46">
        <f>M$35</f>
        <v>0</v>
      </c>
      <c r="N36" s="47"/>
    </row>
    <row r="37" ht="26.25" customHeight="1">
      <c r="A37" s="34" t="s">
        <v>362</v>
      </c>
      <c r="B37" s="35"/>
      <c r="C37" s="36" t="s">
        <v>363</v>
      </c>
      <c r="D37" s="29"/>
      <c r="E37" s="30"/>
      <c r="F37" s="31"/>
      <c r="G37" s="30"/>
      <c r="H37" s="31"/>
      <c r="I37" s="30"/>
      <c r="J37" s="30"/>
      <c r="K37" s="30"/>
      <c r="L37" s="30"/>
      <c r="M37" s="32"/>
      <c r="N37" s="33"/>
    </row>
    <row r="38" ht="22.5" customHeight="1">
      <c r="A38" s="34" t="s">
        <v>364</v>
      </c>
      <c r="B38" s="35"/>
      <c r="C38" s="37" t="s">
        <v>365</v>
      </c>
      <c r="D38" s="38" t="s">
        <v>61</v>
      </c>
      <c r="E38" s="48"/>
      <c r="F38" s="49">
        <v>1</v>
      </c>
      <c r="G38" s="48"/>
      <c r="H38" s="41">
        <v>1</v>
      </c>
      <c r="I38" s="42"/>
      <c r="J38" s="39"/>
      <c r="K38" s="42"/>
      <c r="L38" s="42"/>
      <c r="M38" s="43">
        <f>IF(ISNUMBER($K38),IF(ISNUMBER($G38),ROUND($K38*$G38,2),ROUND($K38*$F38,2)),IF(ISNUMBER($G38),ROUND($I38*$G38,2),ROUND($I38*$F38,2)))</f>
        <v>0</v>
      </c>
      <c r="N38" s="33"/>
    </row>
    <row r="39" ht="22.5" customHeight="1">
      <c r="A39" s="34" t="s">
        <v>366</v>
      </c>
      <c r="B39" s="35"/>
      <c r="C39" s="37" t="s">
        <v>367</v>
      </c>
      <c r="D39" s="29"/>
      <c r="E39" s="30"/>
      <c r="F39" s="31"/>
      <c r="G39" s="30"/>
      <c r="H39" s="31"/>
      <c r="I39" s="30"/>
      <c r="J39" s="30"/>
      <c r="K39" s="30"/>
      <c r="L39" s="30"/>
      <c r="M39" s="32"/>
      <c r="N39" s="33"/>
    </row>
    <row r="40" ht="29.25" customHeight="1">
      <c r="A40" s="34" t="s">
        <v>368</v>
      </c>
      <c r="B40" s="35"/>
      <c r="C40" s="37" t="s">
        <v>369</v>
      </c>
      <c r="D40" s="38" t="s">
        <v>79</v>
      </c>
      <c r="E40" s="48"/>
      <c r="F40" s="49">
        <v>7</v>
      </c>
      <c r="G40" s="48"/>
      <c r="H40" s="41">
        <v>1</v>
      </c>
      <c r="I40" s="42"/>
      <c r="J40" s="39"/>
      <c r="K40" s="42"/>
      <c r="L40" s="42"/>
      <c r="M40" s="43">
        <f>IF(ISNUMBER($K40),IF(ISNUMBER($G40),ROUND($K40*$G40,2),ROUND($K40*$F40,2)),IF(ISNUMBER($G40),ROUND($I40*$G40,2),ROUND($I40*$F40,2)))</f>
        <v>0</v>
      </c>
      <c r="N40" s="33"/>
    </row>
    <row r="41" hidden="1" ht="31.5" customHeight="1">
      <c r="A41" s="44" t="s">
        <v>370</v>
      </c>
      <c r="B41" s="45"/>
      <c r="C41" s="45"/>
      <c r="D41" s="45"/>
      <c r="E41" s="45"/>
      <c r="F41" s="45"/>
      <c r="G41" s="45"/>
      <c r="H41" s="45"/>
      <c r="I41" s="45"/>
      <c r="J41" s="2"/>
      <c r="K41" s="2"/>
      <c r="L41" s="2"/>
      <c r="M41" s="46">
        <f>M$38+M$40</f>
        <v>0</v>
      </c>
      <c r="N41" s="47"/>
    </row>
    <row r="42" ht="26.25" customHeight="1">
      <c r="A42" s="34" t="s">
        <v>371</v>
      </c>
      <c r="B42" s="35"/>
      <c r="C42" s="36" t="s">
        <v>372</v>
      </c>
      <c r="D42" s="29"/>
      <c r="E42" s="30"/>
      <c r="F42" s="31"/>
      <c r="G42" s="30"/>
      <c r="H42" s="31"/>
      <c r="I42" s="30"/>
      <c r="J42" s="30"/>
      <c r="K42" s="30"/>
      <c r="L42" s="30"/>
      <c r="M42" s="32"/>
      <c r="N42" s="33"/>
    </row>
    <row r="43" ht="29.25" customHeight="1">
      <c r="A43" s="34" t="s">
        <v>373</v>
      </c>
      <c r="B43" s="35"/>
      <c r="C43" s="37" t="s">
        <v>374</v>
      </c>
      <c r="D43" s="38" t="s">
        <v>79</v>
      </c>
      <c r="E43" s="48"/>
      <c r="F43" s="49">
        <v>7</v>
      </c>
      <c r="G43" s="48"/>
      <c r="H43" s="41">
        <v>1</v>
      </c>
      <c r="I43" s="42"/>
      <c r="J43" s="39"/>
      <c r="K43" s="42"/>
      <c r="L43" s="42"/>
      <c r="M43" s="43">
        <f t="shared" ref="M43:M45" si="3">IF(ISNUMBER($K43),IF(ISNUMBER($G43),ROUND($K43*$G43,2),ROUND($K43*$F43,2)),IF(ISNUMBER($G43),ROUND($I43*$G43,2),ROUND($I43*$F43,2)))</f>
        <v>0</v>
      </c>
      <c r="N43" s="33"/>
    </row>
    <row r="44" ht="22.5" customHeight="1">
      <c r="A44" s="34" t="s">
        <v>375</v>
      </c>
      <c r="B44" s="35"/>
      <c r="C44" s="37" t="s">
        <v>376</v>
      </c>
      <c r="D44" s="38" t="s">
        <v>79</v>
      </c>
      <c r="E44" s="48"/>
      <c r="F44" s="49">
        <v>7</v>
      </c>
      <c r="G44" s="48"/>
      <c r="H44" s="41">
        <v>1</v>
      </c>
      <c r="I44" s="42"/>
      <c r="J44" s="39"/>
      <c r="K44" s="42"/>
      <c r="L44" s="42"/>
      <c r="M44" s="43">
        <f t="shared" si="3"/>
        <v>0</v>
      </c>
      <c r="N44" s="33"/>
    </row>
    <row r="45" ht="22.5" customHeight="1">
      <c r="A45" s="34" t="s">
        <v>377</v>
      </c>
      <c r="B45" s="35"/>
      <c r="C45" s="37" t="s">
        <v>378</v>
      </c>
      <c r="D45" s="38" t="s">
        <v>43</v>
      </c>
      <c r="E45" s="50"/>
      <c r="F45" s="41">
        <v>1</v>
      </c>
      <c r="G45" s="50"/>
      <c r="H45" s="41">
        <v>1</v>
      </c>
      <c r="I45" s="42"/>
      <c r="J45" s="39"/>
      <c r="K45" s="42"/>
      <c r="L45" s="42"/>
      <c r="M45" s="43">
        <f t="shared" si="3"/>
        <v>0</v>
      </c>
      <c r="N45" s="33"/>
    </row>
    <row r="46" hidden="1" ht="31.5" customHeight="1">
      <c r="A46" s="44" t="s">
        <v>379</v>
      </c>
      <c r="B46" s="45"/>
      <c r="C46" s="45"/>
      <c r="D46" s="45"/>
      <c r="E46" s="45"/>
      <c r="F46" s="45"/>
      <c r="G46" s="45"/>
      <c r="H46" s="45"/>
      <c r="I46" s="45"/>
      <c r="J46" s="2"/>
      <c r="K46" s="2"/>
      <c r="L46" s="2"/>
      <c r="M46" s="46">
        <f>SUM(M$43:M$45)</f>
        <v>0</v>
      </c>
      <c r="N46" s="47"/>
    </row>
    <row r="47" ht="26.25" customHeight="1">
      <c r="A47" s="34" t="s">
        <v>380</v>
      </c>
      <c r="B47" s="35"/>
      <c r="C47" s="36" t="s">
        <v>381</v>
      </c>
      <c r="D47" s="29"/>
      <c r="E47" s="30"/>
      <c r="F47" s="31"/>
      <c r="G47" s="30"/>
      <c r="H47" s="31"/>
      <c r="I47" s="30"/>
      <c r="J47" s="30"/>
      <c r="K47" s="30"/>
      <c r="L47" s="30"/>
      <c r="M47" s="32"/>
      <c r="N47" s="33"/>
    </row>
    <row r="48" ht="22.5" customHeight="1">
      <c r="A48" s="34" t="s">
        <v>382</v>
      </c>
      <c r="B48" s="35"/>
      <c r="C48" s="37" t="s">
        <v>383</v>
      </c>
      <c r="D48" s="38" t="s">
        <v>43</v>
      </c>
      <c r="E48" s="50"/>
      <c r="F48" s="41">
        <v>1</v>
      </c>
      <c r="G48" s="50"/>
      <c r="H48" s="41">
        <v>1</v>
      </c>
      <c r="I48" s="42"/>
      <c r="J48" s="39"/>
      <c r="K48" s="42"/>
      <c r="L48" s="42"/>
      <c r="M48" s="43">
        <f t="shared" ref="M48:M52" si="4">IF(ISNUMBER($K48),IF(ISNUMBER($G48),ROUND($K48*$G48,2),ROUND($K48*$F48,2)),IF(ISNUMBER($G48),ROUND($I48*$G48,2),ROUND($I48*$F48,2)))</f>
        <v>0</v>
      </c>
      <c r="N48" s="33"/>
    </row>
    <row r="49" ht="22.5" customHeight="1">
      <c r="A49" s="34" t="s">
        <v>384</v>
      </c>
      <c r="B49" s="35"/>
      <c r="C49" s="37" t="s">
        <v>385</v>
      </c>
      <c r="D49" s="38"/>
      <c r="E49" s="85"/>
      <c r="F49" s="86">
        <v>0</v>
      </c>
      <c r="G49" s="85"/>
      <c r="H49" s="41">
        <v>1</v>
      </c>
      <c r="I49" s="42"/>
      <c r="J49" s="39"/>
      <c r="K49" s="42"/>
      <c r="L49" s="42"/>
      <c r="M49" s="43">
        <f t="shared" si="4"/>
        <v>0</v>
      </c>
      <c r="N49" s="33"/>
    </row>
    <row r="50" ht="18.75" customHeight="1">
      <c r="A50" s="34" t="s">
        <v>386</v>
      </c>
      <c r="B50" s="35"/>
      <c r="C50" s="37" t="s">
        <v>387</v>
      </c>
      <c r="D50" s="38" t="s">
        <v>43</v>
      </c>
      <c r="E50" s="50"/>
      <c r="F50" s="41">
        <v>1</v>
      </c>
      <c r="G50" s="50"/>
      <c r="H50" s="41">
        <v>1</v>
      </c>
      <c r="I50" s="42"/>
      <c r="J50" s="39"/>
      <c r="K50" s="42"/>
      <c r="L50" s="42"/>
      <c r="M50" s="43">
        <f t="shared" si="4"/>
        <v>0</v>
      </c>
      <c r="N50" s="33"/>
    </row>
    <row r="51" ht="22.5" customHeight="1">
      <c r="A51" s="34" t="s">
        <v>388</v>
      </c>
      <c r="B51" s="35"/>
      <c r="C51" s="37" t="s">
        <v>389</v>
      </c>
      <c r="D51" s="38"/>
      <c r="E51" s="85"/>
      <c r="F51" s="86">
        <v>0</v>
      </c>
      <c r="G51" s="85"/>
      <c r="H51" s="41">
        <v>1</v>
      </c>
      <c r="I51" s="42"/>
      <c r="J51" s="39"/>
      <c r="K51" s="42"/>
      <c r="L51" s="42"/>
      <c r="M51" s="43">
        <f t="shared" si="4"/>
        <v>0</v>
      </c>
      <c r="N51" s="33"/>
    </row>
    <row r="52" ht="29.25" customHeight="1">
      <c r="A52" s="34" t="s">
        <v>390</v>
      </c>
      <c r="B52" s="35"/>
      <c r="C52" s="37" t="s">
        <v>391</v>
      </c>
      <c r="D52" s="38" t="s">
        <v>43</v>
      </c>
      <c r="E52" s="50"/>
      <c r="F52" s="41">
        <v>1</v>
      </c>
      <c r="G52" s="50"/>
      <c r="H52" s="41">
        <v>1</v>
      </c>
      <c r="I52" s="42"/>
      <c r="J52" s="39"/>
      <c r="K52" s="42"/>
      <c r="L52" s="42"/>
      <c r="M52" s="43">
        <f t="shared" si="4"/>
        <v>0</v>
      </c>
      <c r="N52" s="33"/>
    </row>
    <row r="53" ht="22.5" customHeight="1">
      <c r="A53" s="34" t="s">
        <v>392</v>
      </c>
      <c r="B53" s="35"/>
      <c r="C53" s="37" t="s">
        <v>393</v>
      </c>
      <c r="D53" s="29"/>
      <c r="E53" s="30"/>
      <c r="F53" s="31"/>
      <c r="G53" s="30"/>
      <c r="H53" s="31"/>
      <c r="I53" s="30"/>
      <c r="J53" s="30"/>
      <c r="K53" s="30"/>
      <c r="L53" s="30"/>
      <c r="M53" s="32"/>
      <c r="N53" s="33"/>
    </row>
    <row r="54" ht="18.75" customHeight="1">
      <c r="A54" s="34" t="s">
        <v>394</v>
      </c>
      <c r="B54" s="35"/>
      <c r="C54" s="37" t="s">
        <v>395</v>
      </c>
      <c r="D54" s="38" t="s">
        <v>61</v>
      </c>
      <c r="E54" s="48"/>
      <c r="F54" s="49">
        <v>6</v>
      </c>
      <c r="G54" s="48"/>
      <c r="H54" s="41">
        <v>1</v>
      </c>
      <c r="I54" s="42"/>
      <c r="J54" s="39"/>
      <c r="K54" s="42"/>
      <c r="L54" s="42"/>
      <c r="M54" s="43">
        <f>IF(ISNUMBER($K54),IF(ISNUMBER($G54),ROUND($K54*$G54,2),ROUND($K54*$F54,2)),IF(ISNUMBER($G54),ROUND($I54*$G54,2),ROUND($I54*$F54,2)))</f>
        <v>0</v>
      </c>
      <c r="N54" s="33"/>
    </row>
    <row r="55" ht="22.5" customHeight="1">
      <c r="A55" s="34" t="s">
        <v>396</v>
      </c>
      <c r="B55" s="35"/>
      <c r="C55" s="37" t="s">
        <v>397</v>
      </c>
      <c r="D55" s="29"/>
      <c r="E55" s="30"/>
      <c r="F55" s="31"/>
      <c r="G55" s="30"/>
      <c r="H55" s="31"/>
      <c r="I55" s="30"/>
      <c r="J55" s="30"/>
      <c r="K55" s="30"/>
      <c r="L55" s="30"/>
      <c r="M55" s="32"/>
      <c r="N55" s="33"/>
    </row>
    <row r="56" ht="18.75" customHeight="1">
      <c r="A56" s="34" t="s">
        <v>398</v>
      </c>
      <c r="B56" s="35"/>
      <c r="C56" s="37" t="s">
        <v>399</v>
      </c>
      <c r="D56" s="38" t="s">
        <v>22</v>
      </c>
      <c r="E56" s="39"/>
      <c r="F56" s="40">
        <v>1</v>
      </c>
      <c r="G56" s="39"/>
      <c r="H56" s="41">
        <v>1</v>
      </c>
      <c r="I56" s="42"/>
      <c r="J56" s="39"/>
      <c r="K56" s="42"/>
      <c r="L56" s="42"/>
      <c r="M56" s="43">
        <f t="shared" ref="M56:M57" si="5">IF(ISNUMBER($K56),IF(ISNUMBER($G56),ROUND($K56*$G56,2),ROUND($K56*$F56,2)),IF(ISNUMBER($G56),ROUND($I56*$G56,2),ROUND($I56*$F56,2)))</f>
        <v>0</v>
      </c>
      <c r="N56" s="33"/>
    </row>
    <row r="57" ht="18.75" customHeight="1">
      <c r="A57" s="34" t="s">
        <v>400</v>
      </c>
      <c r="B57" s="35"/>
      <c r="C57" s="37" t="s">
        <v>401</v>
      </c>
      <c r="D57" s="38" t="s">
        <v>22</v>
      </c>
      <c r="E57" s="39"/>
      <c r="F57" s="40">
        <v>1</v>
      </c>
      <c r="G57" s="39"/>
      <c r="H57" s="41">
        <v>1</v>
      </c>
      <c r="I57" s="42"/>
      <c r="J57" s="39"/>
      <c r="K57" s="42"/>
      <c r="L57" s="42"/>
      <c r="M57" s="43">
        <f t="shared" si="5"/>
        <v>0</v>
      </c>
      <c r="N57" s="33"/>
    </row>
    <row r="58" hidden="1" ht="31.5" customHeight="1">
      <c r="A58" s="44" t="s">
        <v>402</v>
      </c>
      <c r="B58" s="45"/>
      <c r="C58" s="45"/>
      <c r="D58" s="45"/>
      <c r="E58" s="45"/>
      <c r="F58" s="45"/>
      <c r="G58" s="45"/>
      <c r="H58" s="45"/>
      <c r="I58" s="45"/>
      <c r="J58" s="2"/>
      <c r="K58" s="2"/>
      <c r="L58" s="2"/>
      <c r="M58" s="46">
        <f>SUM(M$48:M$52)+M$54+SUM(M$56:M$57)</f>
        <v>0</v>
      </c>
      <c r="N58" s="47"/>
    </row>
    <row r="59" ht="26.25" customHeight="1">
      <c r="A59" s="34" t="s">
        <v>403</v>
      </c>
      <c r="B59" s="35"/>
      <c r="C59" s="36" t="s">
        <v>404</v>
      </c>
      <c r="D59" s="29"/>
      <c r="E59" s="30"/>
      <c r="F59" s="31"/>
      <c r="G59" s="30"/>
      <c r="H59" s="31"/>
      <c r="I59" s="30"/>
      <c r="J59" s="30"/>
      <c r="K59" s="30"/>
      <c r="L59" s="30"/>
      <c r="M59" s="32"/>
      <c r="N59" s="33"/>
    </row>
    <row r="60" ht="22.5" customHeight="1">
      <c r="A60" s="34" t="s">
        <v>405</v>
      </c>
      <c r="B60" s="35"/>
      <c r="C60" s="37" t="s">
        <v>406</v>
      </c>
      <c r="D60" s="29"/>
      <c r="E60" s="30"/>
      <c r="F60" s="31"/>
      <c r="G60" s="30"/>
      <c r="H60" s="31"/>
      <c r="I60" s="30"/>
      <c r="J60" s="30"/>
      <c r="K60" s="30"/>
      <c r="L60" s="30"/>
      <c r="M60" s="32"/>
      <c r="N60" s="33"/>
    </row>
    <row r="61" ht="18.75" customHeight="1">
      <c r="A61" s="34" t="s">
        <v>407</v>
      </c>
      <c r="B61" s="35"/>
      <c r="C61" s="37" t="s">
        <v>408</v>
      </c>
      <c r="D61" s="29"/>
      <c r="E61" s="30"/>
      <c r="F61" s="31"/>
      <c r="G61" s="30"/>
      <c r="H61" s="31"/>
      <c r="I61" s="30"/>
      <c r="J61" s="30"/>
      <c r="K61" s="30"/>
      <c r="L61" s="30"/>
      <c r="M61" s="32"/>
      <c r="N61" s="33"/>
    </row>
    <row r="62" ht="18.75" customHeight="1">
      <c r="A62" s="34" t="s">
        <v>409</v>
      </c>
      <c r="B62" s="35"/>
      <c r="C62" s="51" t="s">
        <v>410</v>
      </c>
      <c r="D62" s="38" t="s">
        <v>61</v>
      </c>
      <c r="E62" s="48"/>
      <c r="F62" s="49">
        <v>10</v>
      </c>
      <c r="G62" s="48"/>
      <c r="H62" s="41">
        <v>1</v>
      </c>
      <c r="I62" s="42"/>
      <c r="J62" s="39"/>
      <c r="K62" s="42"/>
      <c r="L62" s="42"/>
      <c r="M62" s="43">
        <f>IF(ISNUMBER($K62),IF(ISNUMBER($G62),ROUND($K62*$G62,2),ROUND($K62*$F62,2)),IF(ISNUMBER($G62),ROUND($I62*$G62,2),ROUND($I62*$F62,2)))</f>
        <v>0</v>
      </c>
      <c r="N62" s="33"/>
    </row>
    <row r="63" ht="20.25" customHeight="1">
      <c r="A63" s="87" t="s">
        <v>411</v>
      </c>
      <c r="B63" s="88"/>
      <c r="C63" s="89" t="s">
        <v>412</v>
      </c>
      <c r="D63" s="90"/>
      <c r="E63" s="2"/>
      <c r="F63" s="90"/>
      <c r="G63" s="91"/>
      <c r="H63" s="90"/>
      <c r="I63" s="92"/>
      <c r="J63" s="2"/>
      <c r="K63" s="2"/>
      <c r="L63" s="2"/>
      <c r="M63" s="93"/>
      <c r="N63" s="94"/>
    </row>
    <row r="64" ht="20.25" customHeight="1">
      <c r="A64" s="87"/>
      <c r="B64" s="88"/>
      <c r="C64" s="89" t="s">
        <v>413</v>
      </c>
      <c r="D64" s="90"/>
      <c r="E64" s="2"/>
      <c r="F64" s="90"/>
      <c r="G64" s="91"/>
      <c r="H64" s="90"/>
      <c r="I64" s="92"/>
      <c r="J64" s="2"/>
      <c r="K64" s="2"/>
      <c r="L64" s="2"/>
      <c r="M64" s="93"/>
      <c r="N64" s="94"/>
    </row>
    <row r="65" ht="20.25" customHeight="1">
      <c r="A65" s="87"/>
      <c r="B65" s="88"/>
      <c r="C65" s="89" t="s">
        <v>414</v>
      </c>
      <c r="D65" s="90"/>
      <c r="E65" s="2"/>
      <c r="F65" s="90"/>
      <c r="G65" s="91"/>
      <c r="H65" s="90"/>
      <c r="I65" s="92"/>
      <c r="J65" s="2"/>
      <c r="K65" s="2"/>
      <c r="L65" s="2"/>
      <c r="M65" s="93"/>
      <c r="N65" s="94"/>
    </row>
    <row r="66" ht="18.75" customHeight="1">
      <c r="A66" s="34" t="s">
        <v>415</v>
      </c>
      <c r="B66" s="35"/>
      <c r="C66" s="51" t="s">
        <v>416</v>
      </c>
      <c r="D66" s="38" t="s">
        <v>61</v>
      </c>
      <c r="E66" s="48"/>
      <c r="F66" s="49">
        <v>5</v>
      </c>
      <c r="G66" s="48"/>
      <c r="H66" s="41">
        <v>1</v>
      </c>
      <c r="I66" s="42"/>
      <c r="J66" s="39"/>
      <c r="K66" s="42"/>
      <c r="L66" s="42"/>
      <c r="M66" s="43">
        <f>IF(ISNUMBER($K66),IF(ISNUMBER($G66),ROUND($K66*$G66,2),ROUND($K66*$F66,2)),IF(ISNUMBER($G66),ROUND($I66*$G66,2),ROUND($I66*$F66,2)))</f>
        <v>0</v>
      </c>
      <c r="N66" s="33"/>
    </row>
    <row r="67" ht="20.25" customHeight="1">
      <c r="A67" s="87" t="s">
        <v>411</v>
      </c>
      <c r="B67" s="88"/>
      <c r="C67" s="89" t="s">
        <v>417</v>
      </c>
      <c r="D67" s="90"/>
      <c r="E67" s="2"/>
      <c r="F67" s="90"/>
      <c r="G67" s="91"/>
      <c r="H67" s="90"/>
      <c r="I67" s="92"/>
      <c r="J67" s="2"/>
      <c r="K67" s="2"/>
      <c r="L67" s="2"/>
      <c r="M67" s="93"/>
      <c r="N67" s="94"/>
    </row>
    <row r="68" ht="18.75" customHeight="1">
      <c r="A68" s="34" t="s">
        <v>418</v>
      </c>
      <c r="B68" s="35"/>
      <c r="C68" s="37" t="s">
        <v>419</v>
      </c>
      <c r="D68" s="29"/>
      <c r="E68" s="30"/>
      <c r="F68" s="31"/>
      <c r="G68" s="30"/>
      <c r="H68" s="31"/>
      <c r="I68" s="30"/>
      <c r="J68" s="30"/>
      <c r="K68" s="30"/>
      <c r="L68" s="30"/>
      <c r="M68" s="32"/>
      <c r="N68" s="33"/>
    </row>
    <row r="69" ht="18.75" customHeight="1">
      <c r="A69" s="34" t="s">
        <v>420</v>
      </c>
      <c r="B69" s="35"/>
      <c r="C69" s="51" t="s">
        <v>421</v>
      </c>
      <c r="D69" s="38" t="s">
        <v>61</v>
      </c>
      <c r="E69" s="48"/>
      <c r="F69" s="49">
        <v>5</v>
      </c>
      <c r="G69" s="48"/>
      <c r="H69" s="41">
        <v>1</v>
      </c>
      <c r="I69" s="42"/>
      <c r="J69" s="39"/>
      <c r="K69" s="42"/>
      <c r="L69" s="42"/>
      <c r="M69" s="43">
        <f>IF(ISNUMBER($K69),IF(ISNUMBER($G69),ROUND($K69*$G69,2),ROUND($K69*$F69,2)),IF(ISNUMBER($G69),ROUND($I69*$G69,2),ROUND($I69*$F69,2)))</f>
        <v>0</v>
      </c>
      <c r="N69" s="33"/>
    </row>
    <row r="70" ht="20.25" customHeight="1">
      <c r="A70" s="87" t="s">
        <v>411</v>
      </c>
      <c r="B70" s="88"/>
      <c r="C70" s="89" t="s">
        <v>422</v>
      </c>
      <c r="D70" s="90"/>
      <c r="E70" s="2"/>
      <c r="F70" s="90"/>
      <c r="G70" s="91"/>
      <c r="H70" s="90"/>
      <c r="I70" s="92"/>
      <c r="J70" s="2"/>
      <c r="K70" s="2"/>
      <c r="L70" s="2"/>
      <c r="M70" s="93"/>
      <c r="N70" s="94"/>
    </row>
    <row r="71" ht="20.25" customHeight="1">
      <c r="A71" s="87"/>
      <c r="B71" s="88"/>
      <c r="C71" s="89" t="s">
        <v>414</v>
      </c>
      <c r="D71" s="90"/>
      <c r="E71" s="2"/>
      <c r="F71" s="90"/>
      <c r="G71" s="91"/>
      <c r="H71" s="90"/>
      <c r="I71" s="92"/>
      <c r="J71" s="2"/>
      <c r="K71" s="2"/>
      <c r="L71" s="2"/>
      <c r="M71" s="93"/>
      <c r="N71" s="94"/>
    </row>
    <row r="72" ht="18.75" customHeight="1">
      <c r="A72" s="34" t="s">
        <v>423</v>
      </c>
      <c r="B72" s="35"/>
      <c r="C72" s="37" t="s">
        <v>424</v>
      </c>
      <c r="D72" s="29"/>
      <c r="E72" s="30"/>
      <c r="F72" s="31"/>
      <c r="G72" s="30"/>
      <c r="H72" s="31"/>
      <c r="I72" s="30"/>
      <c r="J72" s="30"/>
      <c r="K72" s="30"/>
      <c r="L72" s="30"/>
      <c r="M72" s="32"/>
      <c r="N72" s="33"/>
    </row>
    <row r="73" ht="18.75" customHeight="1">
      <c r="A73" s="34" t="s">
        <v>425</v>
      </c>
      <c r="B73" s="35"/>
      <c r="C73" s="51" t="s">
        <v>426</v>
      </c>
      <c r="D73" s="38" t="s">
        <v>43</v>
      </c>
      <c r="E73" s="50"/>
      <c r="F73" s="41">
        <v>1</v>
      </c>
      <c r="G73" s="50"/>
      <c r="H73" s="41">
        <v>1</v>
      </c>
      <c r="I73" s="42"/>
      <c r="J73" s="39"/>
      <c r="K73" s="42"/>
      <c r="L73" s="42"/>
      <c r="M73" s="43">
        <f>IF(ISNUMBER($K73),IF(ISNUMBER($G73),ROUND($K73*$G73,2),ROUND($K73*$F73,2)),IF(ISNUMBER($G73),ROUND($I73*$G73,2),ROUND($I73*$F73,2)))</f>
        <v>0</v>
      </c>
      <c r="N73" s="33"/>
    </row>
    <row r="74" ht="22.5" customHeight="1">
      <c r="A74" s="34" t="s">
        <v>427</v>
      </c>
      <c r="B74" s="35"/>
      <c r="C74" s="37" t="s">
        <v>428</v>
      </c>
      <c r="D74" s="29"/>
      <c r="E74" s="30"/>
      <c r="F74" s="31"/>
      <c r="G74" s="30"/>
      <c r="H74" s="31"/>
      <c r="I74" s="30"/>
      <c r="J74" s="30"/>
      <c r="K74" s="30"/>
      <c r="L74" s="30"/>
      <c r="M74" s="32"/>
      <c r="N74" s="33"/>
    </row>
    <row r="75" ht="18.75" customHeight="1">
      <c r="A75" s="34" t="s">
        <v>429</v>
      </c>
      <c r="B75" s="35"/>
      <c r="C75" s="37" t="s">
        <v>430</v>
      </c>
      <c r="D75" s="38" t="s">
        <v>61</v>
      </c>
      <c r="E75" s="48"/>
      <c r="F75" s="49">
        <v>5</v>
      </c>
      <c r="G75" s="48"/>
      <c r="H75" s="41">
        <v>1</v>
      </c>
      <c r="I75" s="42"/>
      <c r="J75" s="39"/>
      <c r="K75" s="42"/>
      <c r="L75" s="42"/>
      <c r="M75" s="43">
        <f>IF(ISNUMBER($K75),IF(ISNUMBER($G75),ROUND($K75*$G75,2),ROUND($K75*$F75,2)),IF(ISNUMBER($G75),ROUND($I75*$G75,2),ROUND($I75*$F75,2)))</f>
        <v>0</v>
      </c>
      <c r="N75" s="33"/>
    </row>
    <row r="76" ht="20.25" customHeight="1">
      <c r="A76" s="87" t="s">
        <v>411</v>
      </c>
      <c r="B76" s="88"/>
      <c r="C76" s="89" t="s">
        <v>431</v>
      </c>
      <c r="D76" s="90"/>
      <c r="E76" s="2"/>
      <c r="F76" s="90"/>
      <c r="G76" s="91"/>
      <c r="H76" s="90"/>
      <c r="I76" s="92"/>
      <c r="J76" s="2"/>
      <c r="K76" s="2"/>
      <c r="L76" s="2"/>
      <c r="M76" s="93"/>
      <c r="N76" s="94"/>
    </row>
    <row r="77" ht="20.25" customHeight="1">
      <c r="A77" s="87"/>
      <c r="B77" s="88"/>
      <c r="C77" s="89" t="s">
        <v>432</v>
      </c>
      <c r="D77" s="90"/>
      <c r="E77" s="2"/>
      <c r="F77" s="90"/>
      <c r="G77" s="91"/>
      <c r="H77" s="90"/>
      <c r="I77" s="92"/>
      <c r="J77" s="2"/>
      <c r="K77" s="2"/>
      <c r="L77" s="2"/>
      <c r="M77" s="93"/>
      <c r="N77" s="94"/>
    </row>
    <row r="78" ht="18.75" customHeight="1">
      <c r="A78" s="34" t="s">
        <v>433</v>
      </c>
      <c r="B78" s="35"/>
      <c r="C78" s="37" t="s">
        <v>434</v>
      </c>
      <c r="D78" s="38" t="s">
        <v>61</v>
      </c>
      <c r="E78" s="48"/>
      <c r="F78" s="49">
        <v>5</v>
      </c>
      <c r="G78" s="48"/>
      <c r="H78" s="41">
        <v>1</v>
      </c>
      <c r="I78" s="42"/>
      <c r="J78" s="39"/>
      <c r="K78" s="42"/>
      <c r="L78" s="42"/>
      <c r="M78" s="43">
        <f>IF(ISNUMBER($K78),IF(ISNUMBER($G78),ROUND($K78*$G78,2),ROUND($K78*$F78,2)),IF(ISNUMBER($G78),ROUND($I78*$G78,2),ROUND($I78*$F78,2)))</f>
        <v>0</v>
      </c>
      <c r="N78" s="33"/>
    </row>
    <row r="79" ht="20.25" customHeight="1">
      <c r="A79" s="87" t="s">
        <v>411</v>
      </c>
      <c r="B79" s="88"/>
      <c r="C79" s="89" t="s">
        <v>435</v>
      </c>
      <c r="D79" s="90"/>
      <c r="E79" s="2"/>
      <c r="F79" s="90"/>
      <c r="G79" s="91"/>
      <c r="H79" s="90"/>
      <c r="I79" s="92"/>
      <c r="J79" s="2"/>
      <c r="K79" s="2"/>
      <c r="L79" s="2"/>
      <c r="M79" s="93"/>
      <c r="N79" s="94"/>
    </row>
    <row r="80" ht="22.5" customHeight="1">
      <c r="A80" s="34" t="s">
        <v>436</v>
      </c>
      <c r="B80" s="35"/>
      <c r="C80" s="37" t="s">
        <v>437</v>
      </c>
      <c r="D80" s="29"/>
      <c r="E80" s="30"/>
      <c r="F80" s="31"/>
      <c r="G80" s="30"/>
      <c r="H80" s="31"/>
      <c r="I80" s="30"/>
      <c r="J80" s="30"/>
      <c r="K80" s="30"/>
      <c r="L80" s="30"/>
      <c r="M80" s="32"/>
      <c r="N80" s="33"/>
    </row>
    <row r="81" ht="29.25" customHeight="1">
      <c r="A81" s="34" t="s">
        <v>438</v>
      </c>
      <c r="B81" s="35"/>
      <c r="C81" s="37" t="s">
        <v>439</v>
      </c>
      <c r="D81" s="38" t="s">
        <v>43</v>
      </c>
      <c r="E81" s="50"/>
      <c r="F81" s="41">
        <v>1</v>
      </c>
      <c r="G81" s="50"/>
      <c r="H81" s="41">
        <v>1</v>
      </c>
      <c r="I81" s="42"/>
      <c r="J81" s="39"/>
      <c r="K81" s="42"/>
      <c r="L81" s="42"/>
      <c r="M81" s="43">
        <f t="shared" ref="M81:M86" si="6">IF(ISNUMBER($K81),IF(ISNUMBER($G81),ROUND($K81*$G81,2),ROUND($K81*$F81,2)),IF(ISNUMBER($G81),ROUND($I81*$G81,2),ROUND($I81*$F81,2)))</f>
        <v>0</v>
      </c>
      <c r="N81" s="33"/>
    </row>
    <row r="82" ht="18.75" customHeight="1">
      <c r="A82" s="34" t="s">
        <v>440</v>
      </c>
      <c r="B82" s="35"/>
      <c r="C82" s="37" t="s">
        <v>441</v>
      </c>
      <c r="D82" s="38" t="s">
        <v>43</v>
      </c>
      <c r="E82" s="50"/>
      <c r="F82" s="41">
        <v>1</v>
      </c>
      <c r="G82" s="50"/>
      <c r="H82" s="41">
        <v>1</v>
      </c>
      <c r="I82" s="42"/>
      <c r="J82" s="39"/>
      <c r="K82" s="42"/>
      <c r="L82" s="42"/>
      <c r="M82" s="43">
        <f t="shared" si="6"/>
        <v>0</v>
      </c>
      <c r="N82" s="33"/>
    </row>
    <row r="83" ht="18.75" customHeight="1">
      <c r="A83" s="34" t="s">
        <v>442</v>
      </c>
      <c r="B83" s="35"/>
      <c r="C83" s="37" t="s">
        <v>443</v>
      </c>
      <c r="D83" s="38" t="s">
        <v>43</v>
      </c>
      <c r="E83" s="50"/>
      <c r="F83" s="41">
        <v>1</v>
      </c>
      <c r="G83" s="50"/>
      <c r="H83" s="41">
        <v>1</v>
      </c>
      <c r="I83" s="42"/>
      <c r="J83" s="39"/>
      <c r="K83" s="42"/>
      <c r="L83" s="42"/>
      <c r="M83" s="43">
        <f t="shared" si="6"/>
        <v>0</v>
      </c>
      <c r="N83" s="33"/>
    </row>
    <row r="84" ht="29.25" customHeight="1">
      <c r="A84" s="34" t="s">
        <v>444</v>
      </c>
      <c r="B84" s="35"/>
      <c r="C84" s="37" t="s">
        <v>445</v>
      </c>
      <c r="D84" s="38" t="s">
        <v>43</v>
      </c>
      <c r="E84" s="50"/>
      <c r="F84" s="41">
        <v>1</v>
      </c>
      <c r="G84" s="50"/>
      <c r="H84" s="41">
        <v>1</v>
      </c>
      <c r="I84" s="42"/>
      <c r="J84" s="39"/>
      <c r="K84" s="42"/>
      <c r="L84" s="42"/>
      <c r="M84" s="43">
        <f t="shared" si="6"/>
        <v>0</v>
      </c>
      <c r="N84" s="33"/>
    </row>
    <row r="85" ht="18.75" customHeight="1">
      <c r="A85" s="34" t="s">
        <v>446</v>
      </c>
      <c r="B85" s="35"/>
      <c r="C85" s="37" t="s">
        <v>447</v>
      </c>
      <c r="D85" s="38" t="s">
        <v>43</v>
      </c>
      <c r="E85" s="50"/>
      <c r="F85" s="41">
        <v>1</v>
      </c>
      <c r="G85" s="50"/>
      <c r="H85" s="41">
        <v>1</v>
      </c>
      <c r="I85" s="42"/>
      <c r="J85" s="39"/>
      <c r="K85" s="42"/>
      <c r="L85" s="42"/>
      <c r="M85" s="43">
        <f t="shared" si="6"/>
        <v>0</v>
      </c>
      <c r="N85" s="33"/>
    </row>
    <row r="86" ht="18.75" customHeight="1">
      <c r="A86" s="34" t="s">
        <v>448</v>
      </c>
      <c r="B86" s="35"/>
      <c r="C86" s="37" t="s">
        <v>449</v>
      </c>
      <c r="D86" s="38" t="s">
        <v>43</v>
      </c>
      <c r="E86" s="50"/>
      <c r="F86" s="41">
        <v>1</v>
      </c>
      <c r="G86" s="50"/>
      <c r="H86" s="41">
        <v>1</v>
      </c>
      <c r="I86" s="42"/>
      <c r="J86" s="39"/>
      <c r="K86" s="42"/>
      <c r="L86" s="42"/>
      <c r="M86" s="43">
        <f t="shared" si="6"/>
        <v>0</v>
      </c>
      <c r="N86" s="33"/>
    </row>
    <row r="87" ht="22.5" customHeight="1">
      <c r="A87" s="34" t="s">
        <v>450</v>
      </c>
      <c r="B87" s="35"/>
      <c r="C87" s="37" t="s">
        <v>451</v>
      </c>
      <c r="D87" s="29"/>
      <c r="E87" s="30"/>
      <c r="F87" s="31"/>
      <c r="G87" s="30"/>
      <c r="H87" s="31"/>
      <c r="I87" s="30"/>
      <c r="J87" s="30"/>
      <c r="K87" s="30"/>
      <c r="L87" s="30"/>
      <c r="M87" s="32"/>
      <c r="N87" s="33"/>
    </row>
    <row r="88" ht="18.75" customHeight="1">
      <c r="A88" s="34" t="s">
        <v>452</v>
      </c>
      <c r="B88" s="35"/>
      <c r="C88" s="37" t="s">
        <v>453</v>
      </c>
      <c r="D88" s="38" t="s">
        <v>22</v>
      </c>
      <c r="E88" s="39"/>
      <c r="F88" s="40">
        <v>1</v>
      </c>
      <c r="G88" s="39"/>
      <c r="H88" s="41">
        <v>1</v>
      </c>
      <c r="I88" s="42"/>
      <c r="J88" s="39"/>
      <c r="K88" s="42"/>
      <c r="L88" s="42"/>
      <c r="M88" s="43">
        <f t="shared" ref="M88:M90" si="7">IF(ISNUMBER($K88),IF(ISNUMBER($G88),ROUND($K88*$G88,2),ROUND($K88*$F88,2)),IF(ISNUMBER($G88),ROUND($I88*$G88,2),ROUND($I88*$F88,2)))</f>
        <v>0</v>
      </c>
      <c r="N88" s="33"/>
    </row>
    <row r="89" ht="18.75" customHeight="1">
      <c r="A89" s="34" t="s">
        <v>454</v>
      </c>
      <c r="B89" s="35"/>
      <c r="C89" s="37" t="s">
        <v>455</v>
      </c>
      <c r="D89" s="38" t="s">
        <v>22</v>
      </c>
      <c r="E89" s="39"/>
      <c r="F89" s="40">
        <v>1</v>
      </c>
      <c r="G89" s="39"/>
      <c r="H89" s="41">
        <v>1</v>
      </c>
      <c r="I89" s="42"/>
      <c r="J89" s="39"/>
      <c r="K89" s="42"/>
      <c r="L89" s="42"/>
      <c r="M89" s="43">
        <f t="shared" si="7"/>
        <v>0</v>
      </c>
      <c r="N89" s="33"/>
    </row>
    <row r="90" ht="18.75" customHeight="1">
      <c r="A90" s="34" t="s">
        <v>456</v>
      </c>
      <c r="B90" s="35"/>
      <c r="C90" s="37" t="s">
        <v>457</v>
      </c>
      <c r="D90" s="38" t="s">
        <v>22</v>
      </c>
      <c r="E90" s="39"/>
      <c r="F90" s="40">
        <v>1</v>
      </c>
      <c r="G90" s="39"/>
      <c r="H90" s="41">
        <v>1</v>
      </c>
      <c r="I90" s="42"/>
      <c r="J90" s="39"/>
      <c r="K90" s="42"/>
      <c r="L90" s="42"/>
      <c r="M90" s="43">
        <f t="shared" si="7"/>
        <v>0</v>
      </c>
      <c r="N90" s="33"/>
    </row>
    <row r="91" hidden="1" ht="31.5" customHeight="1">
      <c r="A91" s="44" t="s">
        <v>458</v>
      </c>
      <c r="B91" s="45"/>
      <c r="C91" s="45"/>
      <c r="D91" s="45"/>
      <c r="E91" s="45"/>
      <c r="F91" s="45"/>
      <c r="G91" s="45"/>
      <c r="H91" s="45"/>
      <c r="I91" s="45"/>
      <c r="J91" s="2"/>
      <c r="K91" s="2"/>
      <c r="L91" s="2"/>
      <c r="M91" s="46">
        <f>M$62+M$66+M$69+M$73+M$75+M$78+SUM(M$81:M$86)+SUM(M$88:M$90)</f>
        <v>0</v>
      </c>
      <c r="N91" s="47"/>
    </row>
    <row r="92" ht="26.25" customHeight="1">
      <c r="A92" s="34" t="s">
        <v>459</v>
      </c>
      <c r="B92" s="35"/>
      <c r="C92" s="36" t="s">
        <v>292</v>
      </c>
      <c r="D92" s="29"/>
      <c r="E92" s="30"/>
      <c r="F92" s="31"/>
      <c r="G92" s="30"/>
      <c r="H92" s="31"/>
      <c r="I92" s="30"/>
      <c r="J92" s="30"/>
      <c r="K92" s="30"/>
      <c r="L92" s="30"/>
      <c r="M92" s="32"/>
      <c r="N92" s="33"/>
    </row>
    <row r="93" ht="22.5" customHeight="1">
      <c r="A93" s="34" t="s">
        <v>460</v>
      </c>
      <c r="B93" s="35"/>
      <c r="C93" s="37" t="s">
        <v>461</v>
      </c>
      <c r="D93" s="38" t="s">
        <v>22</v>
      </c>
      <c r="E93" s="39"/>
      <c r="F93" s="40">
        <v>1</v>
      </c>
      <c r="G93" s="39"/>
      <c r="H93" s="41">
        <v>1</v>
      </c>
      <c r="I93" s="42"/>
      <c r="J93" s="39"/>
      <c r="K93" s="42"/>
      <c r="L93" s="42"/>
      <c r="M93" s="43">
        <f t="shared" ref="M93:M94" si="8">IF(ISNUMBER($K93),IF(ISNUMBER($G93),ROUND($K93*$G93,2),ROUND($K93*$F93,2)),IF(ISNUMBER($G93),ROUND($I93*$G93,2),ROUND($I93*$F93,2)))</f>
        <v>0</v>
      </c>
      <c r="N93" s="33"/>
    </row>
    <row r="94" ht="22.5" customHeight="1">
      <c r="A94" s="34" t="s">
        <v>462</v>
      </c>
      <c r="B94" s="35"/>
      <c r="C94" s="37" t="s">
        <v>294</v>
      </c>
      <c r="D94" s="38" t="s">
        <v>22</v>
      </c>
      <c r="E94" s="39"/>
      <c r="F94" s="40">
        <v>1</v>
      </c>
      <c r="G94" s="39"/>
      <c r="H94" s="41">
        <v>1</v>
      </c>
      <c r="I94" s="42"/>
      <c r="J94" s="39"/>
      <c r="K94" s="42"/>
      <c r="L94" s="42"/>
      <c r="M94" s="43">
        <f t="shared" si="8"/>
        <v>0</v>
      </c>
      <c r="N94" s="33"/>
    </row>
    <row r="95" hidden="1" ht="31.5" customHeight="1">
      <c r="A95" s="44" t="s">
        <v>295</v>
      </c>
      <c r="B95" s="45"/>
      <c r="C95" s="45"/>
      <c r="D95" s="45"/>
      <c r="E95" s="45"/>
      <c r="F95" s="45"/>
      <c r="G95" s="45"/>
      <c r="H95" s="45"/>
      <c r="I95" s="45"/>
      <c r="J95" s="2"/>
      <c r="K95" s="2"/>
      <c r="L95" s="2"/>
      <c r="M95" s="46">
        <f>SUM(M$93:M$94)</f>
        <v>0</v>
      </c>
      <c r="N95" s="47"/>
    </row>
    <row r="96" ht="15" customHeight="1">
      <c r="A96" s="54" t="s">
        <v>463</v>
      </c>
      <c r="B96" s="55"/>
      <c r="C96" s="55"/>
      <c r="D96" s="55"/>
      <c r="E96" s="55"/>
      <c r="F96" s="55"/>
      <c r="G96" s="55"/>
      <c r="H96" s="55"/>
      <c r="I96" s="55"/>
      <c r="J96" s="2"/>
      <c r="K96" s="2"/>
      <c r="L96" s="2"/>
      <c r="M96" s="56">
        <f>M$11+SUM(M$19:M$20)+SUM(M$24:M$25)+M$28+SUM(M$31:M$32)+M$35+M$38+M$40+SUM(M$43:M$45)+SUM(M$48:M$52)+M$54+SUM(M$56:M$57)+M$62+M$66+M$69+M$73+M$75+M$78+SUM(M$81:M$86)+SUM(M$88:M$90)+SUM(M$93:M$94)</f>
        <v>0</v>
      </c>
      <c r="N96" s="57"/>
    </row>
    <row r="97" ht="15" customHeight="1">
      <c r="A97" s="58" t="s">
        <v>297</v>
      </c>
      <c r="B97" s="59"/>
      <c r="C97" s="59"/>
      <c r="D97" s="59"/>
      <c r="E97" s="59"/>
      <c r="F97" s="59"/>
      <c r="G97" s="59"/>
      <c r="H97" s="59"/>
      <c r="I97" s="59"/>
      <c r="J97" s="2"/>
      <c r="K97" s="2"/>
      <c r="L97" s="2"/>
      <c r="M97" s="60">
        <f>(SUMIF($H$8:$H$95,1,$M$8:$M$95))*0.2</f>
        <v>0</v>
      </c>
      <c r="N97" s="57"/>
    </row>
    <row r="98" ht="15" customHeight="1">
      <c r="A98" s="61" t="s">
        <v>464</v>
      </c>
      <c r="B98" s="62"/>
      <c r="C98" s="62"/>
      <c r="D98" s="62"/>
      <c r="E98" s="62"/>
      <c r="F98" s="62"/>
      <c r="G98" s="62"/>
      <c r="H98" s="62"/>
      <c r="I98" s="62"/>
      <c r="J98" s="2"/>
      <c r="K98" s="2"/>
      <c r="L98" s="2"/>
      <c r="M98" s="63">
        <f>SUM(M$96:M$97)</f>
        <v>0</v>
      </c>
      <c r="N98" s="57"/>
    </row>
  </sheetData>
  <sheetProtection sheet="1" objects="1" scenarios="1" spinCount="100000" saltValue="eYQnNCsEdsVW7irz1k9lL9R1sII0uc17Hxx6CorACWgJGaXrRUpF7j8aSRVMZpkoHod8EAQObLUdTJM82N7Isg==" hashValue="3SZy2w+M0nhe8utpB5yD337EZOhopuaNIl7c+VlhfC18UcSmRKQ3fJHefZ/RfAT9m93UZNqzSMD/jdWIIdVvKQ==" algorithmName="SHA-512" password="CB83"/>
  <mergeCells count="17">
    <mergeCell ref="A1:M2"/>
    <mergeCell ref="A3:M4"/>
    <mergeCell ref="A5:M5"/>
    <mergeCell ref="A12:I12"/>
    <mergeCell ref="A21:I21"/>
    <mergeCell ref="A26:I26"/>
    <mergeCell ref="A29:I29"/>
    <mergeCell ref="A33:I33"/>
    <mergeCell ref="A36:I36"/>
    <mergeCell ref="A41:I41"/>
    <mergeCell ref="A46:I46"/>
    <mergeCell ref="A58:I58"/>
    <mergeCell ref="A98:I98"/>
    <mergeCell ref="A97:I97"/>
    <mergeCell ref="A96:I96"/>
    <mergeCell ref="A95:I95"/>
    <mergeCell ref="A91:I91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98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106" sqref="M106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465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466</v>
      </c>
      <c r="B8" s="27"/>
      <c r="C8" s="28" t="s">
        <v>467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468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469</v>
      </c>
      <c r="B10" s="35"/>
      <c r="C10" s="36" t="s">
        <v>470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471</v>
      </c>
      <c r="B11" s="35"/>
      <c r="C11" s="37" t="s">
        <v>472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2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473</v>
      </c>
      <c r="B12" s="35"/>
      <c r="C12" s="37" t="s">
        <v>474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idden="1" ht="31.5" customHeight="1">
      <c r="A13" s="44" t="s">
        <v>475</v>
      </c>
      <c r="B13" s="45"/>
      <c r="C13" s="45"/>
      <c r="D13" s="45"/>
      <c r="E13" s="45"/>
      <c r="F13" s="45"/>
      <c r="G13" s="45"/>
      <c r="H13" s="45"/>
      <c r="I13" s="45"/>
      <c r="J13" s="2"/>
      <c r="K13" s="2"/>
      <c r="L13" s="2"/>
      <c r="M13" s="46">
        <f>SUM(M$11:M$12)</f>
        <v>0</v>
      </c>
      <c r="N13" s="47"/>
    </row>
    <row r="14" ht="26.25" customHeight="1">
      <c r="A14" s="34" t="s">
        <v>476</v>
      </c>
      <c r="B14" s="35"/>
      <c r="C14" s="36" t="s">
        <v>66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2.5" customHeight="1">
      <c r="A15" s="34" t="s">
        <v>477</v>
      </c>
      <c r="B15" s="35"/>
      <c r="C15" s="37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18.75" customHeight="1">
      <c r="A16" s="34" t="s">
        <v>478</v>
      </c>
      <c r="B16" s="35"/>
      <c r="C16" s="37" t="s">
        <v>479</v>
      </c>
      <c r="D16" s="38" t="s">
        <v>54</v>
      </c>
      <c r="E16" s="50"/>
      <c r="F16" s="41">
        <v>1</v>
      </c>
      <c r="G16" s="50"/>
      <c r="H16" s="41">
        <v>1</v>
      </c>
      <c r="I16" s="42"/>
      <c r="J16" s="39"/>
      <c r="K16" s="42"/>
      <c r="L16" s="42"/>
      <c r="M16" s="43">
        <f t="shared" ref="M16:M18" si="1">IF(ISNUMBER($K16),IF(ISNUMBER($G16),ROUND($K16*$G16,2),ROUND($K16*$F16,2)),IF(ISNUMBER($G16),ROUND($I16*$G16,2),ROUND($I16*$F16,2)))</f>
        <v>0</v>
      </c>
      <c r="N16" s="33"/>
    </row>
    <row r="17" ht="29.25" customHeight="1">
      <c r="A17" s="34" t="s">
        <v>480</v>
      </c>
      <c r="B17" s="35"/>
      <c r="C17" s="37" t="s">
        <v>481</v>
      </c>
      <c r="D17" s="38" t="s">
        <v>54</v>
      </c>
      <c r="E17" s="50"/>
      <c r="F17" s="41">
        <v>1</v>
      </c>
      <c r="G17" s="50"/>
      <c r="H17" s="41">
        <v>1</v>
      </c>
      <c r="I17" s="42"/>
      <c r="J17" s="39"/>
      <c r="K17" s="42"/>
      <c r="L17" s="42"/>
      <c r="M17" s="43">
        <f t="shared" si="1"/>
        <v>0</v>
      </c>
      <c r="N17" s="33"/>
    </row>
    <row r="18" ht="22.5" customHeight="1">
      <c r="A18" s="34" t="s">
        <v>482</v>
      </c>
      <c r="B18" s="35"/>
      <c r="C18" s="37" t="s">
        <v>483</v>
      </c>
      <c r="D18" s="38" t="s">
        <v>22</v>
      </c>
      <c r="E18" s="39"/>
      <c r="F18" s="40">
        <v>1</v>
      </c>
      <c r="G18" s="39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22.5" customHeight="1">
      <c r="A19" s="34" t="s">
        <v>484</v>
      </c>
      <c r="B19" s="35"/>
      <c r="C19" s="37" t="s">
        <v>485</v>
      </c>
      <c r="D19" s="29"/>
      <c r="E19" s="30"/>
      <c r="F19" s="31"/>
      <c r="G19" s="30"/>
      <c r="H19" s="31"/>
      <c r="I19" s="30"/>
      <c r="J19" s="30"/>
      <c r="K19" s="30"/>
      <c r="L19" s="30"/>
      <c r="M19" s="32"/>
      <c r="N19" s="33"/>
    </row>
    <row r="20" ht="29.25" customHeight="1">
      <c r="A20" s="34" t="s">
        <v>486</v>
      </c>
      <c r="B20" s="35"/>
      <c r="C20" s="37" t="s">
        <v>487</v>
      </c>
      <c r="D20" s="38" t="s">
        <v>54</v>
      </c>
      <c r="E20" s="50"/>
      <c r="F20" s="41">
        <v>1</v>
      </c>
      <c r="G20" s="50"/>
      <c r="H20" s="41">
        <v>1</v>
      </c>
      <c r="I20" s="42"/>
      <c r="J20" s="39"/>
      <c r="K20" s="42"/>
      <c r="L20" s="42"/>
      <c r="M20" s="43">
        <f t="shared" ref="M20:M21" si="2">IF(ISNUMBER($K20),IF(ISNUMBER($G20),ROUND($K20*$G20,2),ROUND($K20*$F20,2)),IF(ISNUMBER($G20),ROUND($I20*$G20,2),ROUND($I20*$F20,2)))</f>
        <v>0</v>
      </c>
      <c r="N20" s="33"/>
    </row>
    <row r="21" ht="29.25" customHeight="1">
      <c r="A21" s="34" t="s">
        <v>488</v>
      </c>
      <c r="B21" s="35"/>
      <c r="C21" s="37" t="s">
        <v>489</v>
      </c>
      <c r="D21" s="38" t="s">
        <v>54</v>
      </c>
      <c r="E21" s="50"/>
      <c r="F21" s="41">
        <v>1</v>
      </c>
      <c r="G21" s="50"/>
      <c r="H21" s="41">
        <v>1</v>
      </c>
      <c r="I21" s="42"/>
      <c r="J21" s="39"/>
      <c r="K21" s="42"/>
      <c r="L21" s="42"/>
      <c r="M21" s="43">
        <f t="shared" si="2"/>
        <v>0</v>
      </c>
      <c r="N21" s="33"/>
    </row>
    <row r="22" ht="22.5" customHeight="1">
      <c r="A22" s="34" t="s">
        <v>490</v>
      </c>
      <c r="B22" s="35"/>
      <c r="C22" s="37" t="s">
        <v>491</v>
      </c>
      <c r="D22" s="29"/>
      <c r="E22" s="30"/>
      <c r="F22" s="31"/>
      <c r="G22" s="30"/>
      <c r="H22" s="31"/>
      <c r="I22" s="30"/>
      <c r="J22" s="30"/>
      <c r="K22" s="30"/>
      <c r="L22" s="30"/>
      <c r="M22" s="32"/>
      <c r="N22" s="33"/>
    </row>
    <row r="23" ht="18.75" customHeight="1">
      <c r="A23" s="34" t="s">
        <v>492</v>
      </c>
      <c r="B23" s="35"/>
      <c r="C23" s="37" t="s">
        <v>493</v>
      </c>
      <c r="D23" s="38" t="s">
        <v>54</v>
      </c>
      <c r="E23" s="50"/>
      <c r="F23" s="41">
        <v>1</v>
      </c>
      <c r="G23" s="50"/>
      <c r="H23" s="41">
        <v>1</v>
      </c>
      <c r="I23" s="42"/>
      <c r="J23" s="39"/>
      <c r="K23" s="42"/>
      <c r="L23" s="42"/>
      <c r="M23" s="43">
        <f>IF(ISNUMBER($K23),IF(ISNUMBER($G23),ROUND($K23*$G23,2),ROUND($K23*$F23,2)),IF(ISNUMBER($G23),ROUND($I23*$G23,2),ROUND($I23*$F23,2)))</f>
        <v>0</v>
      </c>
      <c r="N23" s="33"/>
    </row>
    <row r="24" hidden="1" ht="31.5" customHeight="1">
      <c r="A24" s="44" t="s">
        <v>116</v>
      </c>
      <c r="B24" s="45"/>
      <c r="C24" s="45"/>
      <c r="D24" s="45"/>
      <c r="E24" s="45"/>
      <c r="F24" s="45"/>
      <c r="G24" s="45"/>
      <c r="H24" s="45"/>
      <c r="I24" s="45"/>
      <c r="J24" s="2"/>
      <c r="K24" s="2"/>
      <c r="L24" s="2"/>
      <c r="M24" s="46">
        <f>SUM(M$16:M$18)+SUM(M$20:M$21)+M$23</f>
        <v>0</v>
      </c>
      <c r="N24" s="47"/>
    </row>
    <row r="25" ht="26.25" customHeight="1">
      <c r="A25" s="34" t="s">
        <v>494</v>
      </c>
      <c r="B25" s="35"/>
      <c r="C25" s="36" t="s">
        <v>495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2.5" customHeight="1">
      <c r="A26" s="34" t="s">
        <v>496</v>
      </c>
      <c r="B26" s="35"/>
      <c r="C26" s="37" t="s">
        <v>497</v>
      </c>
      <c r="D26" s="38" t="s">
        <v>498</v>
      </c>
      <c r="E26" s="50"/>
      <c r="F26" s="41">
        <v>0</v>
      </c>
      <c r="G26" s="50"/>
      <c r="H26" s="41">
        <v>1</v>
      </c>
      <c r="I26" s="42"/>
      <c r="J26" s="39"/>
      <c r="K26" s="42"/>
      <c r="L26" s="42"/>
      <c r="M26" s="43">
        <f>IF(ISNUMBER($K26),IF(ISNUMBER($G26),ROUND($K26*$G26,2),ROUND($K26*$F26,2)),IF(ISNUMBER($G26),ROUND($I26*$G26,2),ROUND($I26*$F26,2)))</f>
        <v>0</v>
      </c>
      <c r="N26" s="33"/>
    </row>
    <row r="27" ht="22.5" customHeight="1">
      <c r="A27" s="34" t="s">
        <v>499</v>
      </c>
      <c r="B27" s="35"/>
      <c r="C27" s="37" t="s">
        <v>500</v>
      </c>
      <c r="D27" s="29"/>
      <c r="E27" s="30"/>
      <c r="F27" s="31"/>
      <c r="G27" s="30"/>
      <c r="H27" s="31"/>
      <c r="I27" s="30"/>
      <c r="J27" s="30"/>
      <c r="K27" s="30"/>
      <c r="L27" s="30"/>
      <c r="M27" s="32"/>
      <c r="N27" s="33"/>
    </row>
    <row r="28" ht="18.75" customHeight="1">
      <c r="A28" s="34" t="s">
        <v>501</v>
      </c>
      <c r="B28" s="35"/>
      <c r="C28" s="37" t="s">
        <v>502</v>
      </c>
      <c r="D28" s="29"/>
      <c r="E28" s="30"/>
      <c r="F28" s="31"/>
      <c r="G28" s="30"/>
      <c r="H28" s="31"/>
      <c r="I28" s="30"/>
      <c r="J28" s="30"/>
      <c r="K28" s="30"/>
      <c r="L28" s="30"/>
      <c r="M28" s="32"/>
      <c r="N28" s="33"/>
    </row>
    <row r="29" ht="18.75" customHeight="1">
      <c r="A29" s="34" t="s">
        <v>503</v>
      </c>
      <c r="B29" s="35"/>
      <c r="C29" s="51" t="s">
        <v>504</v>
      </c>
      <c r="D29" s="38" t="s">
        <v>61</v>
      </c>
      <c r="E29" s="48"/>
      <c r="F29" s="49">
        <v>381</v>
      </c>
      <c r="G29" s="48"/>
      <c r="H29" s="41">
        <v>1</v>
      </c>
      <c r="I29" s="42"/>
      <c r="J29" s="39"/>
      <c r="K29" s="42"/>
      <c r="L29" s="42"/>
      <c r="M29" s="43">
        <f t="shared" ref="M29:M32" si="3">IF(ISNUMBER($K29),IF(ISNUMBER($G29),ROUND($K29*$G29,2),ROUND($K29*$F29,2)),IF(ISNUMBER($G29),ROUND($I29*$G29,2),ROUND($I29*$F29,2)))</f>
        <v>0</v>
      </c>
      <c r="N29" s="33"/>
    </row>
    <row r="30" ht="18.75" customHeight="1">
      <c r="A30" s="34" t="s">
        <v>505</v>
      </c>
      <c r="B30" s="35"/>
      <c r="C30" s="51" t="s">
        <v>506</v>
      </c>
      <c r="D30" s="38" t="s">
        <v>61</v>
      </c>
      <c r="E30" s="48"/>
      <c r="F30" s="49">
        <v>25</v>
      </c>
      <c r="G30" s="48"/>
      <c r="H30" s="41">
        <v>1</v>
      </c>
      <c r="I30" s="42"/>
      <c r="J30" s="39"/>
      <c r="K30" s="42"/>
      <c r="L30" s="42"/>
      <c r="M30" s="43">
        <f t="shared" si="3"/>
        <v>0</v>
      </c>
      <c r="N30" s="33"/>
    </row>
    <row r="31" ht="18.75" customHeight="1">
      <c r="A31" s="34" t="s">
        <v>507</v>
      </c>
      <c r="B31" s="35"/>
      <c r="C31" s="37" t="s">
        <v>508</v>
      </c>
      <c r="D31" s="38" t="s">
        <v>22</v>
      </c>
      <c r="E31" s="39"/>
      <c r="F31" s="40">
        <v>1</v>
      </c>
      <c r="G31" s="39"/>
      <c r="H31" s="41">
        <v>1</v>
      </c>
      <c r="I31" s="42"/>
      <c r="J31" s="39"/>
      <c r="K31" s="42"/>
      <c r="L31" s="42"/>
      <c r="M31" s="43">
        <f t="shared" si="3"/>
        <v>0</v>
      </c>
      <c r="N31" s="33"/>
    </row>
    <row r="32" ht="18.75" customHeight="1">
      <c r="A32" s="34" t="s">
        <v>509</v>
      </c>
      <c r="B32" s="35"/>
      <c r="C32" s="37" t="s">
        <v>510</v>
      </c>
      <c r="D32" s="38" t="s">
        <v>43</v>
      </c>
      <c r="E32" s="50"/>
      <c r="F32" s="41">
        <v>3</v>
      </c>
      <c r="G32" s="50"/>
      <c r="H32" s="41">
        <v>1</v>
      </c>
      <c r="I32" s="42"/>
      <c r="J32" s="39"/>
      <c r="K32" s="42"/>
      <c r="L32" s="42"/>
      <c r="M32" s="43">
        <f t="shared" si="3"/>
        <v>0</v>
      </c>
      <c r="N32" s="33"/>
    </row>
    <row r="33" ht="22.5" customHeight="1">
      <c r="A33" s="34" t="s">
        <v>511</v>
      </c>
      <c r="B33" s="35"/>
      <c r="C33" s="37" t="s">
        <v>512</v>
      </c>
      <c r="D33" s="29"/>
      <c r="E33" s="30"/>
      <c r="F33" s="31"/>
      <c r="G33" s="30"/>
      <c r="H33" s="31"/>
      <c r="I33" s="30"/>
      <c r="J33" s="30"/>
      <c r="K33" s="30"/>
      <c r="L33" s="30"/>
      <c r="M33" s="32"/>
      <c r="N33" s="33"/>
    </row>
    <row r="34" ht="18.75" customHeight="1">
      <c r="A34" s="34" t="s">
        <v>513</v>
      </c>
      <c r="B34" s="35"/>
      <c r="C34" s="37" t="s">
        <v>514</v>
      </c>
      <c r="D34" s="38"/>
      <c r="E34" s="85"/>
      <c r="F34" s="86">
        <v>0</v>
      </c>
      <c r="G34" s="85"/>
      <c r="H34" s="41">
        <v>1</v>
      </c>
      <c r="I34" s="42"/>
      <c r="J34" s="39"/>
      <c r="K34" s="42"/>
      <c r="L34" s="42"/>
      <c r="M34" s="43">
        <f t="shared" ref="M34:M37" si="4">IF(ISNUMBER($K34),IF(ISNUMBER($G34),ROUND($K34*$G34,2),ROUND($K34*$F34,2)),IF(ISNUMBER($G34),ROUND($I34*$G34,2),ROUND($I34*$F34,2)))</f>
        <v>0</v>
      </c>
      <c r="N34" s="33"/>
    </row>
    <row r="35" ht="18.75" customHeight="1">
      <c r="A35" s="34" t="s">
        <v>515</v>
      </c>
      <c r="B35" s="35"/>
      <c r="C35" s="51" t="s">
        <v>516</v>
      </c>
      <c r="D35" s="38" t="s">
        <v>22</v>
      </c>
      <c r="E35" s="39"/>
      <c r="F35" s="40">
        <v>1</v>
      </c>
      <c r="G35" s="39"/>
      <c r="H35" s="41">
        <v>1</v>
      </c>
      <c r="I35" s="42"/>
      <c r="J35" s="39"/>
      <c r="K35" s="42"/>
      <c r="L35" s="42"/>
      <c r="M35" s="43">
        <f t="shared" si="4"/>
        <v>0</v>
      </c>
      <c r="N35" s="33"/>
    </row>
    <row r="36" ht="18.75" customHeight="1">
      <c r="A36" s="34" t="s">
        <v>517</v>
      </c>
      <c r="B36" s="35"/>
      <c r="C36" s="51" t="s">
        <v>518</v>
      </c>
      <c r="D36" s="38" t="s">
        <v>22</v>
      </c>
      <c r="E36" s="39"/>
      <c r="F36" s="40">
        <v>1</v>
      </c>
      <c r="G36" s="39"/>
      <c r="H36" s="41">
        <v>1</v>
      </c>
      <c r="I36" s="42"/>
      <c r="J36" s="39"/>
      <c r="K36" s="42"/>
      <c r="L36" s="42"/>
      <c r="M36" s="43">
        <f t="shared" si="4"/>
        <v>0</v>
      </c>
      <c r="N36" s="33"/>
    </row>
    <row r="37" ht="18.75" customHeight="1">
      <c r="A37" s="34" t="s">
        <v>519</v>
      </c>
      <c r="B37" s="35"/>
      <c r="C37" s="37" t="s">
        <v>520</v>
      </c>
      <c r="D37" s="38"/>
      <c r="E37" s="85"/>
      <c r="F37" s="86">
        <v>0</v>
      </c>
      <c r="G37" s="85"/>
      <c r="H37" s="41">
        <v>1</v>
      </c>
      <c r="I37" s="42"/>
      <c r="J37" s="39"/>
      <c r="K37" s="42"/>
      <c r="L37" s="42"/>
      <c r="M37" s="43">
        <f t="shared" si="4"/>
        <v>0</v>
      </c>
      <c r="N37" s="33"/>
    </row>
    <row r="38" ht="18.75" customHeight="1">
      <c r="A38" s="34" t="s">
        <v>521</v>
      </c>
      <c r="B38" s="35"/>
      <c r="C38" s="51" t="s">
        <v>522</v>
      </c>
      <c r="D38" s="29"/>
      <c r="E38" s="30"/>
      <c r="F38" s="31"/>
      <c r="G38" s="30"/>
      <c r="H38" s="31"/>
      <c r="I38" s="30"/>
      <c r="J38" s="30"/>
      <c r="K38" s="30"/>
      <c r="L38" s="30"/>
      <c r="M38" s="32"/>
      <c r="N38" s="33"/>
    </row>
    <row r="39" ht="29.25" customHeight="1">
      <c r="A39" s="34" t="s">
        <v>523</v>
      </c>
      <c r="B39" s="35"/>
      <c r="C39" s="52" t="s">
        <v>524</v>
      </c>
      <c r="D39" s="38" t="s">
        <v>61</v>
      </c>
      <c r="E39" s="48"/>
      <c r="F39" s="49">
        <v>10</v>
      </c>
      <c r="G39" s="48"/>
      <c r="H39" s="41">
        <v>1</v>
      </c>
      <c r="I39" s="42"/>
      <c r="J39" s="39"/>
      <c r="K39" s="42"/>
      <c r="L39" s="42"/>
      <c r="M39" s="43">
        <f t="shared" ref="M39:M42" si="5">IF(ISNUMBER($K39),IF(ISNUMBER($G39),ROUND($K39*$G39,2),ROUND($K39*$F39,2)),IF(ISNUMBER($G39),ROUND($I39*$G39,2),ROUND($I39*$F39,2)))</f>
        <v>0</v>
      </c>
      <c r="N39" s="33"/>
    </row>
    <row r="40" ht="29.25" customHeight="1">
      <c r="A40" s="34" t="s">
        <v>525</v>
      </c>
      <c r="B40" s="35"/>
      <c r="C40" s="52" t="s">
        <v>526</v>
      </c>
      <c r="D40" s="38" t="s">
        <v>61</v>
      </c>
      <c r="E40" s="48"/>
      <c r="F40" s="49">
        <v>10</v>
      </c>
      <c r="G40" s="48"/>
      <c r="H40" s="41">
        <v>1</v>
      </c>
      <c r="I40" s="42"/>
      <c r="J40" s="39"/>
      <c r="K40" s="42"/>
      <c r="L40" s="42"/>
      <c r="M40" s="43">
        <f t="shared" si="5"/>
        <v>0</v>
      </c>
      <c r="N40" s="33"/>
    </row>
    <row r="41" ht="29.25" customHeight="1">
      <c r="A41" s="34" t="s">
        <v>527</v>
      </c>
      <c r="B41" s="35"/>
      <c r="C41" s="52" t="s">
        <v>528</v>
      </c>
      <c r="D41" s="38" t="s">
        <v>61</v>
      </c>
      <c r="E41" s="48"/>
      <c r="F41" s="49">
        <v>10</v>
      </c>
      <c r="G41" s="48"/>
      <c r="H41" s="41">
        <v>1</v>
      </c>
      <c r="I41" s="42"/>
      <c r="J41" s="39"/>
      <c r="K41" s="42"/>
      <c r="L41" s="42"/>
      <c r="M41" s="43">
        <f t="shared" si="5"/>
        <v>0</v>
      </c>
      <c r="N41" s="33"/>
    </row>
    <row r="42" ht="29.25" customHeight="1">
      <c r="A42" s="34" t="s">
        <v>529</v>
      </c>
      <c r="B42" s="35"/>
      <c r="C42" s="52" t="s">
        <v>530</v>
      </c>
      <c r="D42" s="38" t="s">
        <v>61</v>
      </c>
      <c r="E42" s="48"/>
      <c r="F42" s="49">
        <v>1</v>
      </c>
      <c r="G42" s="48"/>
      <c r="H42" s="41">
        <v>1</v>
      </c>
      <c r="I42" s="42"/>
      <c r="J42" s="39"/>
      <c r="K42" s="42"/>
      <c r="L42" s="42"/>
      <c r="M42" s="43">
        <f t="shared" si="5"/>
        <v>0</v>
      </c>
      <c r="N42" s="33"/>
    </row>
    <row r="43" ht="18.75" customHeight="1">
      <c r="A43" s="34" t="s">
        <v>531</v>
      </c>
      <c r="B43" s="35"/>
      <c r="C43" s="51" t="s">
        <v>532</v>
      </c>
      <c r="D43" s="29"/>
      <c r="E43" s="30"/>
      <c r="F43" s="31"/>
      <c r="G43" s="30"/>
      <c r="H43" s="31"/>
      <c r="I43" s="30"/>
      <c r="J43" s="30"/>
      <c r="K43" s="30"/>
      <c r="L43" s="30"/>
      <c r="M43" s="32"/>
      <c r="N43" s="33"/>
    </row>
    <row r="44" ht="29.25" customHeight="1">
      <c r="A44" s="34" t="s">
        <v>533</v>
      </c>
      <c r="B44" s="35"/>
      <c r="C44" s="52" t="s">
        <v>534</v>
      </c>
      <c r="D44" s="38" t="s">
        <v>61</v>
      </c>
      <c r="E44" s="48"/>
      <c r="F44" s="49">
        <v>61</v>
      </c>
      <c r="G44" s="48"/>
      <c r="H44" s="41">
        <v>1</v>
      </c>
      <c r="I44" s="42"/>
      <c r="J44" s="39"/>
      <c r="K44" s="42"/>
      <c r="L44" s="42"/>
      <c r="M44" s="43">
        <f t="shared" ref="M44:M45" si="6">IF(ISNUMBER($K44),IF(ISNUMBER($G44),ROUND($K44*$G44,2),ROUND($K44*$F44,2)),IF(ISNUMBER($G44),ROUND($I44*$G44,2),ROUND($I44*$F44,2)))</f>
        <v>0</v>
      </c>
      <c r="N44" s="33"/>
    </row>
    <row r="45" ht="29.25" customHeight="1">
      <c r="A45" s="34" t="s">
        <v>535</v>
      </c>
      <c r="B45" s="35"/>
      <c r="C45" s="52" t="s">
        <v>536</v>
      </c>
      <c r="D45" s="38" t="s">
        <v>61</v>
      </c>
      <c r="E45" s="48"/>
      <c r="F45" s="49">
        <v>61</v>
      </c>
      <c r="G45" s="48"/>
      <c r="H45" s="41">
        <v>1</v>
      </c>
      <c r="I45" s="42"/>
      <c r="J45" s="39"/>
      <c r="K45" s="42"/>
      <c r="L45" s="42"/>
      <c r="M45" s="43">
        <f t="shared" si="6"/>
        <v>0</v>
      </c>
      <c r="N45" s="33"/>
    </row>
    <row r="46" ht="18.75" customHeight="1">
      <c r="A46" s="34" t="s">
        <v>537</v>
      </c>
      <c r="B46" s="35"/>
      <c r="C46" s="51" t="s">
        <v>538</v>
      </c>
      <c r="D46" s="29"/>
      <c r="E46" s="30"/>
      <c r="F46" s="31"/>
      <c r="G46" s="30"/>
      <c r="H46" s="31"/>
      <c r="I46" s="30"/>
      <c r="J46" s="30"/>
      <c r="K46" s="30"/>
      <c r="L46" s="30"/>
      <c r="M46" s="32"/>
      <c r="N46" s="33"/>
    </row>
    <row r="47" ht="29.25" customHeight="1">
      <c r="A47" s="34" t="s">
        <v>539</v>
      </c>
      <c r="B47" s="35"/>
      <c r="C47" s="52" t="s">
        <v>540</v>
      </c>
      <c r="D47" s="38" t="s">
        <v>61</v>
      </c>
      <c r="E47" s="48"/>
      <c r="F47" s="49">
        <v>15</v>
      </c>
      <c r="G47" s="48"/>
      <c r="H47" s="41">
        <v>1</v>
      </c>
      <c r="I47" s="42"/>
      <c r="J47" s="39"/>
      <c r="K47" s="42"/>
      <c r="L47" s="42"/>
      <c r="M47" s="43">
        <f t="shared" ref="M47:M48" si="7">IF(ISNUMBER($K47),IF(ISNUMBER($G47),ROUND($K47*$G47,2),ROUND($K47*$F47,2)),IF(ISNUMBER($G47),ROUND($I47*$G47,2),ROUND($I47*$F47,2)))</f>
        <v>0</v>
      </c>
      <c r="N47" s="33"/>
    </row>
    <row r="48" ht="29.25" customHeight="1">
      <c r="A48" s="34" t="s">
        <v>541</v>
      </c>
      <c r="B48" s="35"/>
      <c r="C48" s="52" t="s">
        <v>542</v>
      </c>
      <c r="D48" s="38" t="s">
        <v>61</v>
      </c>
      <c r="E48" s="48"/>
      <c r="F48" s="49">
        <v>15</v>
      </c>
      <c r="G48" s="48"/>
      <c r="H48" s="41">
        <v>1</v>
      </c>
      <c r="I48" s="42"/>
      <c r="J48" s="39"/>
      <c r="K48" s="42"/>
      <c r="L48" s="42"/>
      <c r="M48" s="43">
        <f t="shared" si="7"/>
        <v>0</v>
      </c>
      <c r="N48" s="33"/>
    </row>
    <row r="49" ht="18.75" customHeight="1">
      <c r="A49" s="34" t="s">
        <v>543</v>
      </c>
      <c r="B49" s="35"/>
      <c r="C49" s="51" t="s">
        <v>544</v>
      </c>
      <c r="D49" s="29"/>
      <c r="E49" s="30"/>
      <c r="F49" s="31"/>
      <c r="G49" s="30"/>
      <c r="H49" s="31"/>
      <c r="I49" s="30"/>
      <c r="J49" s="30"/>
      <c r="K49" s="30"/>
      <c r="L49" s="30"/>
      <c r="M49" s="32"/>
      <c r="N49" s="33"/>
    </row>
    <row r="50" ht="29.25" customHeight="1">
      <c r="A50" s="34" t="s">
        <v>545</v>
      </c>
      <c r="B50" s="35"/>
      <c r="C50" s="52" t="s">
        <v>546</v>
      </c>
      <c r="D50" s="38" t="s">
        <v>61</v>
      </c>
      <c r="E50" s="48"/>
      <c r="F50" s="49">
        <v>15</v>
      </c>
      <c r="G50" s="48"/>
      <c r="H50" s="41">
        <v>1</v>
      </c>
      <c r="I50" s="42"/>
      <c r="J50" s="39"/>
      <c r="K50" s="42"/>
      <c r="L50" s="42"/>
      <c r="M50" s="43">
        <f t="shared" ref="M50:M51" si="8">IF(ISNUMBER($K50),IF(ISNUMBER($G50),ROUND($K50*$G50,2),ROUND($K50*$F50,2)),IF(ISNUMBER($G50),ROUND($I50*$G50,2),ROUND($I50*$F50,2)))</f>
        <v>0</v>
      </c>
      <c r="N50" s="33"/>
    </row>
    <row r="51" ht="29.25" customHeight="1">
      <c r="A51" s="34" t="s">
        <v>547</v>
      </c>
      <c r="B51" s="35"/>
      <c r="C51" s="52" t="s">
        <v>548</v>
      </c>
      <c r="D51" s="38" t="s">
        <v>61</v>
      </c>
      <c r="E51" s="48"/>
      <c r="F51" s="49">
        <v>15</v>
      </c>
      <c r="G51" s="48"/>
      <c r="H51" s="41">
        <v>1</v>
      </c>
      <c r="I51" s="42"/>
      <c r="J51" s="39"/>
      <c r="K51" s="42"/>
      <c r="L51" s="42"/>
      <c r="M51" s="43">
        <f t="shared" si="8"/>
        <v>0</v>
      </c>
      <c r="N51" s="33"/>
    </row>
    <row r="52" ht="18.75" customHeight="1">
      <c r="A52" s="34" t="s">
        <v>549</v>
      </c>
      <c r="B52" s="35"/>
      <c r="C52" s="51" t="s">
        <v>550</v>
      </c>
      <c r="D52" s="29"/>
      <c r="E52" s="30"/>
      <c r="F52" s="31"/>
      <c r="G52" s="30"/>
      <c r="H52" s="31"/>
      <c r="I52" s="30"/>
      <c r="J52" s="30"/>
      <c r="K52" s="30"/>
      <c r="L52" s="30"/>
      <c r="M52" s="32"/>
      <c r="N52" s="33"/>
    </row>
    <row r="53" ht="29.25" customHeight="1">
      <c r="A53" s="34" t="s">
        <v>551</v>
      </c>
      <c r="B53" s="35"/>
      <c r="C53" s="52" t="s">
        <v>552</v>
      </c>
      <c r="D53" s="38" t="s">
        <v>61</v>
      </c>
      <c r="E53" s="48"/>
      <c r="F53" s="49">
        <v>26</v>
      </c>
      <c r="G53" s="48"/>
      <c r="H53" s="41">
        <v>1</v>
      </c>
      <c r="I53" s="42"/>
      <c r="J53" s="39"/>
      <c r="K53" s="42"/>
      <c r="L53" s="42"/>
      <c r="M53" s="43">
        <f t="shared" ref="M53:M54" si="9">IF(ISNUMBER($K53),IF(ISNUMBER($G53),ROUND($K53*$G53,2),ROUND($K53*$F53,2)),IF(ISNUMBER($G53),ROUND($I53*$G53,2),ROUND($I53*$F53,2)))</f>
        <v>0</v>
      </c>
      <c r="N53" s="33"/>
    </row>
    <row r="54" ht="29.25" customHeight="1">
      <c r="A54" s="34" t="s">
        <v>553</v>
      </c>
      <c r="B54" s="35"/>
      <c r="C54" s="52" t="s">
        <v>554</v>
      </c>
      <c r="D54" s="38" t="s">
        <v>61</v>
      </c>
      <c r="E54" s="48"/>
      <c r="F54" s="49">
        <v>26</v>
      </c>
      <c r="G54" s="48"/>
      <c r="H54" s="41">
        <v>1</v>
      </c>
      <c r="I54" s="42"/>
      <c r="J54" s="39"/>
      <c r="K54" s="42"/>
      <c r="L54" s="42"/>
      <c r="M54" s="43">
        <f t="shared" si="9"/>
        <v>0</v>
      </c>
      <c r="N54" s="33"/>
    </row>
    <row r="55" ht="22.5" customHeight="1">
      <c r="A55" s="34" t="s">
        <v>555</v>
      </c>
      <c r="B55" s="35"/>
      <c r="C55" s="37" t="s">
        <v>556</v>
      </c>
      <c r="D55" s="29"/>
      <c r="E55" s="30"/>
      <c r="F55" s="31"/>
      <c r="G55" s="30"/>
      <c r="H55" s="31"/>
      <c r="I55" s="30"/>
      <c r="J55" s="30"/>
      <c r="K55" s="30"/>
      <c r="L55" s="30"/>
      <c r="M55" s="32"/>
      <c r="N55" s="33"/>
    </row>
    <row r="56" ht="18.75" customHeight="1">
      <c r="A56" s="34" t="s">
        <v>557</v>
      </c>
      <c r="B56" s="35"/>
      <c r="C56" s="37" t="s">
        <v>558</v>
      </c>
      <c r="D56" s="29"/>
      <c r="E56" s="30"/>
      <c r="F56" s="31"/>
      <c r="G56" s="30"/>
      <c r="H56" s="31"/>
      <c r="I56" s="30"/>
      <c r="J56" s="30"/>
      <c r="K56" s="30"/>
      <c r="L56" s="30"/>
      <c r="M56" s="32"/>
      <c r="N56" s="33"/>
    </row>
    <row r="57" ht="18.75" customHeight="1">
      <c r="A57" s="34" t="s">
        <v>559</v>
      </c>
      <c r="B57" s="35"/>
      <c r="C57" s="51" t="s">
        <v>560</v>
      </c>
      <c r="D57" s="29"/>
      <c r="E57" s="30"/>
      <c r="F57" s="31"/>
      <c r="G57" s="30"/>
      <c r="H57" s="31"/>
      <c r="I57" s="30"/>
      <c r="J57" s="30"/>
      <c r="K57" s="30"/>
      <c r="L57" s="30"/>
      <c r="M57" s="32"/>
      <c r="N57" s="33"/>
    </row>
    <row r="58" ht="29.25" customHeight="1">
      <c r="A58" s="34" t="s">
        <v>561</v>
      </c>
      <c r="B58" s="35"/>
      <c r="C58" s="52" t="s">
        <v>562</v>
      </c>
      <c r="D58" s="38" t="s">
        <v>43</v>
      </c>
      <c r="E58" s="50"/>
      <c r="F58" s="41">
        <v>8</v>
      </c>
      <c r="G58" s="50"/>
      <c r="H58" s="41">
        <v>1</v>
      </c>
      <c r="I58" s="42"/>
      <c r="J58" s="39"/>
      <c r="K58" s="42"/>
      <c r="L58" s="42"/>
      <c r="M58" s="43">
        <f>IF(ISNUMBER($K58),IF(ISNUMBER($G58),ROUND($K58*$G58,2),ROUND($K58*$F58,2)),IF(ISNUMBER($G58),ROUND($I58*$G58,2),ROUND($I58*$F58,2)))</f>
        <v>0</v>
      </c>
      <c r="N58" s="33"/>
    </row>
    <row r="59" ht="18.75" customHeight="1">
      <c r="A59" s="34" t="s">
        <v>563</v>
      </c>
      <c r="B59" s="35"/>
      <c r="C59" s="37" t="s">
        <v>564</v>
      </c>
      <c r="D59" s="29"/>
      <c r="E59" s="30"/>
      <c r="F59" s="31"/>
      <c r="G59" s="30"/>
      <c r="H59" s="31"/>
      <c r="I59" s="30"/>
      <c r="J59" s="30"/>
      <c r="K59" s="30"/>
      <c r="L59" s="30"/>
      <c r="M59" s="32"/>
      <c r="N59" s="33"/>
    </row>
    <row r="60" ht="18.75" customHeight="1">
      <c r="A60" s="34" t="s">
        <v>565</v>
      </c>
      <c r="B60" s="35"/>
      <c r="C60" s="51" t="s">
        <v>566</v>
      </c>
      <c r="D60" s="38" t="s">
        <v>43</v>
      </c>
      <c r="E60" s="50"/>
      <c r="F60" s="41">
        <v>1</v>
      </c>
      <c r="G60" s="50"/>
      <c r="H60" s="41">
        <v>1</v>
      </c>
      <c r="I60" s="42"/>
      <c r="J60" s="39"/>
      <c r="K60" s="42"/>
      <c r="L60" s="42"/>
      <c r="M60" s="43">
        <f t="shared" ref="M60:M61" si="10">IF(ISNUMBER($K60),IF(ISNUMBER($G60),ROUND($K60*$G60,2),ROUND($K60*$F60,2)),IF(ISNUMBER($G60),ROUND($I60*$G60,2),ROUND($I60*$F60,2)))</f>
        <v>0</v>
      </c>
      <c r="N60" s="33"/>
    </row>
    <row r="61" ht="18.75" customHeight="1">
      <c r="A61" s="34" t="s">
        <v>567</v>
      </c>
      <c r="B61" s="35"/>
      <c r="C61" s="51" t="s">
        <v>568</v>
      </c>
      <c r="D61" s="38" t="s">
        <v>43</v>
      </c>
      <c r="E61" s="50"/>
      <c r="F61" s="41">
        <v>1</v>
      </c>
      <c r="G61" s="50"/>
      <c r="H61" s="41">
        <v>1</v>
      </c>
      <c r="I61" s="42"/>
      <c r="J61" s="39"/>
      <c r="K61" s="42"/>
      <c r="L61" s="42"/>
      <c r="M61" s="43">
        <f t="shared" si="10"/>
        <v>0</v>
      </c>
      <c r="N61" s="33"/>
    </row>
    <row r="62" hidden="1" ht="31.5" customHeight="1">
      <c r="A62" s="44" t="s">
        <v>569</v>
      </c>
      <c r="B62" s="45"/>
      <c r="C62" s="45"/>
      <c r="D62" s="45"/>
      <c r="E62" s="45"/>
      <c r="F62" s="45"/>
      <c r="G62" s="45"/>
      <c r="H62" s="45"/>
      <c r="I62" s="45"/>
      <c r="J62" s="2"/>
      <c r="K62" s="2"/>
      <c r="L62" s="2"/>
      <c r="M62" s="46">
        <f>M$26+SUM(M$29:M$32)+SUM(M$34:M$37)+SUM(M$39:M$42)+SUM(M$44:M$45)+SUM(M$47:M$48)+SUM(M$50:M$51)+SUM(M$53:M$54)+M$58+SUM(M$60:M$61)</f>
        <v>0</v>
      </c>
      <c r="N62" s="47"/>
    </row>
    <row r="63" ht="26.25" customHeight="1">
      <c r="A63" s="34" t="s">
        <v>570</v>
      </c>
      <c r="B63" s="35"/>
      <c r="C63" s="36" t="s">
        <v>571</v>
      </c>
      <c r="D63" s="29"/>
      <c r="E63" s="30"/>
      <c r="F63" s="31"/>
      <c r="G63" s="30"/>
      <c r="H63" s="31"/>
      <c r="I63" s="30"/>
      <c r="J63" s="30"/>
      <c r="K63" s="30"/>
      <c r="L63" s="30"/>
      <c r="M63" s="32"/>
      <c r="N63" s="33"/>
    </row>
    <row r="64" ht="22.5" customHeight="1">
      <c r="A64" s="34" t="s">
        <v>572</v>
      </c>
      <c r="B64" s="35"/>
      <c r="C64" s="37" t="s">
        <v>573</v>
      </c>
      <c r="D64" s="29"/>
      <c r="E64" s="30"/>
      <c r="F64" s="31"/>
      <c r="G64" s="30"/>
      <c r="H64" s="31"/>
      <c r="I64" s="30"/>
      <c r="J64" s="30"/>
      <c r="K64" s="30"/>
      <c r="L64" s="30"/>
      <c r="M64" s="32"/>
      <c r="N64" s="33"/>
    </row>
    <row r="65" ht="18.75" customHeight="1">
      <c r="A65" s="34" t="s">
        <v>574</v>
      </c>
      <c r="B65" s="35"/>
      <c r="C65" s="37" t="s">
        <v>575</v>
      </c>
      <c r="D65" s="38" t="s">
        <v>22</v>
      </c>
      <c r="E65" s="39"/>
      <c r="F65" s="40">
        <v>1</v>
      </c>
      <c r="G65" s="39"/>
      <c r="H65" s="41">
        <v>1</v>
      </c>
      <c r="I65" s="42"/>
      <c r="J65" s="39"/>
      <c r="K65" s="42"/>
      <c r="L65" s="42"/>
      <c r="M65" s="43">
        <f t="shared" ref="M65:M67" si="11">IF(ISNUMBER($K65),IF(ISNUMBER($G65),ROUND($K65*$G65,2),ROUND($K65*$F65,2)),IF(ISNUMBER($G65),ROUND($I65*$G65,2),ROUND($I65*$F65,2)))</f>
        <v>0</v>
      </c>
      <c r="N65" s="33"/>
    </row>
    <row r="66" ht="18.75" customHeight="1">
      <c r="A66" s="34" t="s">
        <v>576</v>
      </c>
      <c r="B66" s="35"/>
      <c r="C66" s="37" t="s">
        <v>577</v>
      </c>
      <c r="D66" s="38" t="s">
        <v>22</v>
      </c>
      <c r="E66" s="39"/>
      <c r="F66" s="40">
        <v>1</v>
      </c>
      <c r="G66" s="39"/>
      <c r="H66" s="41">
        <v>1</v>
      </c>
      <c r="I66" s="42"/>
      <c r="J66" s="39"/>
      <c r="K66" s="42"/>
      <c r="L66" s="42"/>
      <c r="M66" s="43">
        <f t="shared" si="11"/>
        <v>0</v>
      </c>
      <c r="N66" s="33"/>
    </row>
    <row r="67" ht="18.75" customHeight="1">
      <c r="A67" s="34" t="s">
        <v>578</v>
      </c>
      <c r="B67" s="35"/>
      <c r="C67" s="37" t="s">
        <v>579</v>
      </c>
      <c r="D67" s="38" t="s">
        <v>61</v>
      </c>
      <c r="E67" s="48"/>
      <c r="F67" s="49">
        <v>150</v>
      </c>
      <c r="G67" s="48"/>
      <c r="H67" s="41">
        <v>1</v>
      </c>
      <c r="I67" s="42"/>
      <c r="J67" s="39"/>
      <c r="K67" s="42"/>
      <c r="L67" s="42"/>
      <c r="M67" s="43">
        <f t="shared" si="11"/>
        <v>0</v>
      </c>
      <c r="N67" s="33"/>
    </row>
    <row r="68" ht="22.5" customHeight="1">
      <c r="A68" s="34" t="s">
        <v>580</v>
      </c>
      <c r="B68" s="35"/>
      <c r="C68" s="37" t="s">
        <v>581</v>
      </c>
      <c r="D68" s="29"/>
      <c r="E68" s="30"/>
      <c r="F68" s="31"/>
      <c r="G68" s="30"/>
      <c r="H68" s="31"/>
      <c r="I68" s="30"/>
      <c r="J68" s="30"/>
      <c r="K68" s="30"/>
      <c r="L68" s="30"/>
      <c r="M68" s="32"/>
      <c r="N68" s="33"/>
    </row>
    <row r="69" ht="18.75" customHeight="1">
      <c r="A69" s="34" t="s">
        <v>582</v>
      </c>
      <c r="B69" s="35"/>
      <c r="C69" s="37" t="s">
        <v>583</v>
      </c>
      <c r="D69" s="38" t="s">
        <v>61</v>
      </c>
      <c r="E69" s="48"/>
      <c r="F69" s="49">
        <v>118</v>
      </c>
      <c r="G69" s="48"/>
      <c r="H69" s="41">
        <v>1</v>
      </c>
      <c r="I69" s="42"/>
      <c r="J69" s="39"/>
      <c r="K69" s="42"/>
      <c r="L69" s="42"/>
      <c r="M69" s="43">
        <f t="shared" ref="M69:M71" si="12">IF(ISNUMBER($K69),IF(ISNUMBER($G69),ROUND($K69*$G69,2),ROUND($K69*$F69,2)),IF(ISNUMBER($G69),ROUND($I69*$G69,2),ROUND($I69*$F69,2)))</f>
        <v>0</v>
      </c>
      <c r="N69" s="33"/>
    </row>
    <row r="70" ht="22.5" customHeight="1">
      <c r="A70" s="34" t="s">
        <v>584</v>
      </c>
      <c r="B70" s="35"/>
      <c r="C70" s="37" t="s">
        <v>585</v>
      </c>
      <c r="D70" s="38"/>
      <c r="E70" s="85"/>
      <c r="F70" s="86">
        <v>0</v>
      </c>
      <c r="G70" s="85"/>
      <c r="H70" s="41">
        <v>1</v>
      </c>
      <c r="I70" s="42"/>
      <c r="J70" s="39"/>
      <c r="K70" s="42"/>
      <c r="L70" s="42"/>
      <c r="M70" s="43">
        <f t="shared" si="12"/>
        <v>0</v>
      </c>
      <c r="N70" s="33"/>
    </row>
    <row r="71" ht="18.75" customHeight="1">
      <c r="A71" s="34" t="s">
        <v>586</v>
      </c>
      <c r="B71" s="35"/>
      <c r="C71" s="37" t="s">
        <v>587</v>
      </c>
      <c r="D71" s="38" t="s">
        <v>61</v>
      </c>
      <c r="E71" s="48"/>
      <c r="F71" s="49">
        <v>85</v>
      </c>
      <c r="G71" s="48"/>
      <c r="H71" s="41">
        <v>1</v>
      </c>
      <c r="I71" s="42"/>
      <c r="J71" s="39"/>
      <c r="K71" s="42"/>
      <c r="L71" s="42"/>
      <c r="M71" s="43">
        <f t="shared" si="12"/>
        <v>0</v>
      </c>
      <c r="N71" s="33"/>
    </row>
    <row r="72" ht="22.5" customHeight="1">
      <c r="A72" s="34" t="s">
        <v>588</v>
      </c>
      <c r="B72" s="35"/>
      <c r="C72" s="37" t="s">
        <v>589</v>
      </c>
      <c r="D72" s="29"/>
      <c r="E72" s="30"/>
      <c r="F72" s="31"/>
      <c r="G72" s="30"/>
      <c r="H72" s="31"/>
      <c r="I72" s="30"/>
      <c r="J72" s="30"/>
      <c r="K72" s="30"/>
      <c r="L72" s="30"/>
      <c r="M72" s="32"/>
      <c r="N72" s="33"/>
    </row>
    <row r="73" ht="29.25" customHeight="1">
      <c r="A73" s="34" t="s">
        <v>590</v>
      </c>
      <c r="B73" s="35"/>
      <c r="C73" s="37" t="s">
        <v>591</v>
      </c>
      <c r="D73" s="38" t="s">
        <v>61</v>
      </c>
      <c r="E73" s="48"/>
      <c r="F73" s="49">
        <v>4</v>
      </c>
      <c r="G73" s="48"/>
      <c r="H73" s="41">
        <v>1</v>
      </c>
      <c r="I73" s="42"/>
      <c r="J73" s="39"/>
      <c r="K73" s="42"/>
      <c r="L73" s="42"/>
      <c r="M73" s="43">
        <f>IF(ISNUMBER($K73),IF(ISNUMBER($G73),ROUND($K73*$G73,2),ROUND($K73*$F73,2)),IF(ISNUMBER($G73),ROUND($I73*$G73,2),ROUND($I73*$F73,2)))</f>
        <v>0</v>
      </c>
      <c r="N73" s="33"/>
    </row>
    <row r="74" ht="22.5" customHeight="1">
      <c r="A74" s="34" t="s">
        <v>592</v>
      </c>
      <c r="B74" s="35"/>
      <c r="C74" s="37" t="s">
        <v>593</v>
      </c>
      <c r="D74" s="29"/>
      <c r="E74" s="30"/>
      <c r="F74" s="31"/>
      <c r="G74" s="30"/>
      <c r="H74" s="31"/>
      <c r="I74" s="30"/>
      <c r="J74" s="30"/>
      <c r="K74" s="30"/>
      <c r="L74" s="30"/>
      <c r="M74" s="32"/>
      <c r="N74" s="33"/>
    </row>
    <row r="75" ht="18.75" customHeight="1">
      <c r="A75" s="34" t="s">
        <v>594</v>
      </c>
      <c r="B75" s="35"/>
      <c r="C75" s="37" t="s">
        <v>587</v>
      </c>
      <c r="D75" s="38" t="s">
        <v>61</v>
      </c>
      <c r="E75" s="48"/>
      <c r="F75" s="49">
        <v>25</v>
      </c>
      <c r="G75" s="48"/>
      <c r="H75" s="41">
        <v>1</v>
      </c>
      <c r="I75" s="42"/>
      <c r="J75" s="39"/>
      <c r="K75" s="42"/>
      <c r="L75" s="42"/>
      <c r="M75" s="43">
        <f t="shared" ref="M75:M89" si="13">IF(ISNUMBER($K75),IF(ISNUMBER($G75),ROUND($K75*$G75,2),ROUND($K75*$F75,2)),IF(ISNUMBER($G75),ROUND($I75*$G75,2),ROUND($I75*$F75,2)))</f>
        <v>0</v>
      </c>
      <c r="N75" s="33"/>
    </row>
    <row r="76" ht="18.75" customHeight="1">
      <c r="A76" s="34" t="s">
        <v>595</v>
      </c>
      <c r="B76" s="35"/>
      <c r="C76" s="37" t="s">
        <v>596</v>
      </c>
      <c r="D76" s="38" t="s">
        <v>43</v>
      </c>
      <c r="E76" s="50"/>
      <c r="F76" s="41">
        <v>1</v>
      </c>
      <c r="G76" s="50"/>
      <c r="H76" s="41">
        <v>1</v>
      </c>
      <c r="I76" s="42"/>
      <c r="J76" s="39"/>
      <c r="K76" s="42"/>
      <c r="L76" s="42"/>
      <c r="M76" s="43">
        <f t="shared" si="13"/>
        <v>0</v>
      </c>
      <c r="N76" s="33"/>
    </row>
    <row r="77" ht="18.75" customHeight="1">
      <c r="A77" s="34" t="s">
        <v>597</v>
      </c>
      <c r="B77" s="35"/>
      <c r="C77" s="37" t="s">
        <v>598</v>
      </c>
      <c r="D77" s="38" t="s">
        <v>43</v>
      </c>
      <c r="E77" s="50"/>
      <c r="F77" s="41">
        <v>1</v>
      </c>
      <c r="G77" s="50"/>
      <c r="H77" s="41">
        <v>1</v>
      </c>
      <c r="I77" s="42"/>
      <c r="J77" s="39"/>
      <c r="K77" s="42"/>
      <c r="L77" s="42"/>
      <c r="M77" s="43">
        <f t="shared" si="13"/>
        <v>0</v>
      </c>
      <c r="N77" s="33"/>
    </row>
    <row r="78" ht="22.5" customHeight="1">
      <c r="A78" s="34" t="s">
        <v>599</v>
      </c>
      <c r="B78" s="35"/>
      <c r="C78" s="37" t="s">
        <v>600</v>
      </c>
      <c r="D78" s="38"/>
      <c r="E78" s="85"/>
      <c r="F78" s="86">
        <v>0</v>
      </c>
      <c r="G78" s="85"/>
      <c r="H78" s="41">
        <v>1</v>
      </c>
      <c r="I78" s="42"/>
      <c r="J78" s="39"/>
      <c r="K78" s="42"/>
      <c r="L78" s="42"/>
      <c r="M78" s="43">
        <f t="shared" si="13"/>
        <v>0</v>
      </c>
      <c r="N78" s="33"/>
    </row>
    <row r="79" ht="18.75" customHeight="1">
      <c r="A79" s="34" t="s">
        <v>601</v>
      </c>
      <c r="B79" s="35"/>
      <c r="C79" s="37" t="s">
        <v>602</v>
      </c>
      <c r="D79" s="38" t="s">
        <v>61</v>
      </c>
      <c r="E79" s="48"/>
      <c r="F79" s="49">
        <v>148</v>
      </c>
      <c r="G79" s="48"/>
      <c r="H79" s="41">
        <v>1</v>
      </c>
      <c r="I79" s="42"/>
      <c r="J79" s="39"/>
      <c r="K79" s="42"/>
      <c r="L79" s="42"/>
      <c r="M79" s="43">
        <f t="shared" si="13"/>
        <v>0</v>
      </c>
      <c r="N79" s="33"/>
    </row>
    <row r="80" ht="18.75" customHeight="1">
      <c r="A80" s="34" t="s">
        <v>603</v>
      </c>
      <c r="B80" s="35"/>
      <c r="C80" s="37" t="s">
        <v>604</v>
      </c>
      <c r="D80" s="38" t="s">
        <v>43</v>
      </c>
      <c r="E80" s="50"/>
      <c r="F80" s="41">
        <v>5</v>
      </c>
      <c r="G80" s="50"/>
      <c r="H80" s="41">
        <v>1</v>
      </c>
      <c r="I80" s="42"/>
      <c r="J80" s="39"/>
      <c r="K80" s="42"/>
      <c r="L80" s="42"/>
      <c r="M80" s="43">
        <f t="shared" si="13"/>
        <v>0</v>
      </c>
      <c r="N80" s="33"/>
    </row>
    <row r="81" ht="18.75" customHeight="1">
      <c r="A81" s="34" t="s">
        <v>605</v>
      </c>
      <c r="B81" s="35"/>
      <c r="C81" s="37" t="s">
        <v>606</v>
      </c>
      <c r="D81" s="38" t="s">
        <v>22</v>
      </c>
      <c r="E81" s="39"/>
      <c r="F81" s="40">
        <v>1</v>
      </c>
      <c r="G81" s="39"/>
      <c r="H81" s="41">
        <v>1</v>
      </c>
      <c r="I81" s="42"/>
      <c r="J81" s="39"/>
      <c r="K81" s="42"/>
      <c r="L81" s="42"/>
      <c r="M81" s="43">
        <f t="shared" si="13"/>
        <v>0</v>
      </c>
      <c r="N81" s="33"/>
    </row>
    <row r="82" ht="22.5" customHeight="1">
      <c r="A82" s="34" t="s">
        <v>607</v>
      </c>
      <c r="B82" s="35"/>
      <c r="C82" s="37" t="s">
        <v>608</v>
      </c>
      <c r="D82" s="38"/>
      <c r="E82" s="85"/>
      <c r="F82" s="86">
        <v>0</v>
      </c>
      <c r="G82" s="85"/>
      <c r="H82" s="41">
        <v>1</v>
      </c>
      <c r="I82" s="42"/>
      <c r="J82" s="39"/>
      <c r="K82" s="42"/>
      <c r="L82" s="42"/>
      <c r="M82" s="43">
        <f t="shared" si="13"/>
        <v>0</v>
      </c>
      <c r="N82" s="33"/>
    </row>
    <row r="83" ht="18.75" customHeight="1">
      <c r="A83" s="34" t="s">
        <v>609</v>
      </c>
      <c r="B83" s="35"/>
      <c r="C83" s="37" t="s">
        <v>602</v>
      </c>
      <c r="D83" s="38" t="s">
        <v>61</v>
      </c>
      <c r="E83" s="48"/>
      <c r="F83" s="49">
        <v>84</v>
      </c>
      <c r="G83" s="48"/>
      <c r="H83" s="41">
        <v>1</v>
      </c>
      <c r="I83" s="42"/>
      <c r="J83" s="39"/>
      <c r="K83" s="42"/>
      <c r="L83" s="42"/>
      <c r="M83" s="43">
        <f t="shared" si="13"/>
        <v>0</v>
      </c>
      <c r="N83" s="33"/>
    </row>
    <row r="84" ht="18.75" customHeight="1">
      <c r="A84" s="34" t="s">
        <v>610</v>
      </c>
      <c r="B84" s="35"/>
      <c r="C84" s="37" t="s">
        <v>604</v>
      </c>
      <c r="D84" s="38" t="s">
        <v>43</v>
      </c>
      <c r="E84" s="50"/>
      <c r="F84" s="41">
        <v>3</v>
      </c>
      <c r="G84" s="50"/>
      <c r="H84" s="41">
        <v>1</v>
      </c>
      <c r="I84" s="42"/>
      <c r="J84" s="39"/>
      <c r="K84" s="42"/>
      <c r="L84" s="42"/>
      <c r="M84" s="43">
        <f t="shared" si="13"/>
        <v>0</v>
      </c>
      <c r="N84" s="33"/>
    </row>
    <row r="85" ht="18.75" customHeight="1">
      <c r="A85" s="34" t="s">
        <v>611</v>
      </c>
      <c r="B85" s="35"/>
      <c r="C85" s="37" t="s">
        <v>606</v>
      </c>
      <c r="D85" s="38" t="s">
        <v>22</v>
      </c>
      <c r="E85" s="39"/>
      <c r="F85" s="40">
        <v>1</v>
      </c>
      <c r="G85" s="39"/>
      <c r="H85" s="41">
        <v>1</v>
      </c>
      <c r="I85" s="42"/>
      <c r="J85" s="39"/>
      <c r="K85" s="42"/>
      <c r="L85" s="42"/>
      <c r="M85" s="43">
        <f t="shared" si="13"/>
        <v>0</v>
      </c>
      <c r="N85" s="33"/>
    </row>
    <row r="86" ht="22.5" customHeight="1">
      <c r="A86" s="34" t="s">
        <v>612</v>
      </c>
      <c r="B86" s="35"/>
      <c r="C86" s="37" t="s">
        <v>613</v>
      </c>
      <c r="D86" s="38"/>
      <c r="E86" s="85"/>
      <c r="F86" s="86">
        <v>0</v>
      </c>
      <c r="G86" s="85"/>
      <c r="H86" s="41">
        <v>1</v>
      </c>
      <c r="I86" s="42"/>
      <c r="J86" s="39"/>
      <c r="K86" s="42"/>
      <c r="L86" s="42"/>
      <c r="M86" s="43">
        <f t="shared" si="13"/>
        <v>0</v>
      </c>
      <c r="N86" s="33"/>
    </row>
    <row r="87" ht="18.75" customHeight="1">
      <c r="A87" s="34" t="s">
        <v>614</v>
      </c>
      <c r="B87" s="35"/>
      <c r="C87" s="37" t="s">
        <v>602</v>
      </c>
      <c r="D87" s="38" t="s">
        <v>61</v>
      </c>
      <c r="E87" s="48"/>
      <c r="F87" s="49">
        <v>25</v>
      </c>
      <c r="G87" s="48"/>
      <c r="H87" s="41">
        <v>1</v>
      </c>
      <c r="I87" s="42"/>
      <c r="J87" s="39"/>
      <c r="K87" s="42"/>
      <c r="L87" s="42"/>
      <c r="M87" s="43">
        <f t="shared" si="13"/>
        <v>0</v>
      </c>
      <c r="N87" s="33"/>
    </row>
    <row r="88" ht="18.75" customHeight="1">
      <c r="A88" s="34" t="s">
        <v>615</v>
      </c>
      <c r="B88" s="35"/>
      <c r="C88" s="37" t="s">
        <v>604</v>
      </c>
      <c r="D88" s="38" t="s">
        <v>43</v>
      </c>
      <c r="E88" s="50"/>
      <c r="F88" s="41">
        <v>1</v>
      </c>
      <c r="G88" s="50"/>
      <c r="H88" s="41">
        <v>1</v>
      </c>
      <c r="I88" s="42"/>
      <c r="J88" s="39"/>
      <c r="K88" s="42"/>
      <c r="L88" s="42"/>
      <c r="M88" s="43">
        <f t="shared" si="13"/>
        <v>0</v>
      </c>
      <c r="N88" s="33"/>
    </row>
    <row r="89" ht="18.75" customHeight="1">
      <c r="A89" s="34" t="s">
        <v>616</v>
      </c>
      <c r="B89" s="35"/>
      <c r="C89" s="37" t="s">
        <v>606</v>
      </c>
      <c r="D89" s="38" t="s">
        <v>22</v>
      </c>
      <c r="E89" s="39"/>
      <c r="F89" s="40">
        <v>1</v>
      </c>
      <c r="G89" s="39"/>
      <c r="H89" s="41">
        <v>1</v>
      </c>
      <c r="I89" s="42"/>
      <c r="J89" s="39"/>
      <c r="K89" s="42"/>
      <c r="L89" s="42"/>
      <c r="M89" s="43">
        <f t="shared" si="13"/>
        <v>0</v>
      </c>
      <c r="N89" s="33"/>
    </row>
    <row r="90" ht="22.5" customHeight="1">
      <c r="A90" s="34" t="s">
        <v>617</v>
      </c>
      <c r="B90" s="35"/>
      <c r="C90" s="37" t="s">
        <v>618</v>
      </c>
      <c r="D90" s="29"/>
      <c r="E90" s="30"/>
      <c r="F90" s="31"/>
      <c r="G90" s="30"/>
      <c r="H90" s="31"/>
      <c r="I90" s="30"/>
      <c r="J90" s="30"/>
      <c r="K90" s="30"/>
      <c r="L90" s="30"/>
      <c r="M90" s="32"/>
      <c r="N90" s="33"/>
    </row>
    <row r="91" ht="18.75" customHeight="1">
      <c r="A91" s="34" t="s">
        <v>619</v>
      </c>
      <c r="B91" s="35"/>
      <c r="C91" s="37" t="s">
        <v>602</v>
      </c>
      <c r="D91" s="38" t="s">
        <v>61</v>
      </c>
      <c r="E91" s="48"/>
      <c r="F91" s="49">
        <v>25</v>
      </c>
      <c r="G91" s="48"/>
      <c r="H91" s="41">
        <v>1</v>
      </c>
      <c r="I91" s="42"/>
      <c r="J91" s="39"/>
      <c r="K91" s="42"/>
      <c r="L91" s="42"/>
      <c r="M91" s="43">
        <f t="shared" ref="M91:M93" si="14">IF(ISNUMBER($K91),IF(ISNUMBER($G91),ROUND($K91*$G91,2),ROUND($K91*$F91,2)),IF(ISNUMBER($G91),ROUND($I91*$G91,2),ROUND($I91*$F91,2)))</f>
        <v>0</v>
      </c>
      <c r="N91" s="33"/>
    </row>
    <row r="92" ht="18.75" customHeight="1">
      <c r="A92" s="34" t="s">
        <v>620</v>
      </c>
      <c r="B92" s="35"/>
      <c r="C92" s="37" t="s">
        <v>604</v>
      </c>
      <c r="D92" s="38" t="s">
        <v>43</v>
      </c>
      <c r="E92" s="50"/>
      <c r="F92" s="41">
        <v>1</v>
      </c>
      <c r="G92" s="50"/>
      <c r="H92" s="41">
        <v>1</v>
      </c>
      <c r="I92" s="42"/>
      <c r="J92" s="39"/>
      <c r="K92" s="42"/>
      <c r="L92" s="42"/>
      <c r="M92" s="43">
        <f t="shared" si="14"/>
        <v>0</v>
      </c>
      <c r="N92" s="33"/>
    </row>
    <row r="93" ht="18.75" customHeight="1">
      <c r="A93" s="34" t="s">
        <v>621</v>
      </c>
      <c r="B93" s="35"/>
      <c r="C93" s="37" t="s">
        <v>606</v>
      </c>
      <c r="D93" s="38" t="s">
        <v>22</v>
      </c>
      <c r="E93" s="39"/>
      <c r="F93" s="40">
        <v>1</v>
      </c>
      <c r="G93" s="39"/>
      <c r="H93" s="41">
        <v>1</v>
      </c>
      <c r="I93" s="42"/>
      <c r="J93" s="39"/>
      <c r="K93" s="42"/>
      <c r="L93" s="42"/>
      <c r="M93" s="43">
        <f t="shared" si="14"/>
        <v>0</v>
      </c>
      <c r="N93" s="33"/>
    </row>
    <row r="94" ht="22.5" customHeight="1">
      <c r="A94" s="34" t="s">
        <v>622</v>
      </c>
      <c r="B94" s="35"/>
      <c r="C94" s="37" t="s">
        <v>623</v>
      </c>
      <c r="D94" s="29"/>
      <c r="E94" s="30"/>
      <c r="F94" s="31"/>
      <c r="G94" s="30"/>
      <c r="H94" s="31"/>
      <c r="I94" s="30"/>
      <c r="J94" s="30"/>
      <c r="K94" s="30"/>
      <c r="L94" s="30"/>
      <c r="M94" s="32"/>
      <c r="N94" s="33"/>
    </row>
    <row r="95" ht="18.75" customHeight="1">
      <c r="A95" s="34" t="s">
        <v>624</v>
      </c>
      <c r="B95" s="35"/>
      <c r="C95" s="37" t="s">
        <v>602</v>
      </c>
      <c r="D95" s="38" t="s">
        <v>61</v>
      </c>
      <c r="E95" s="48"/>
      <c r="F95" s="49">
        <v>15</v>
      </c>
      <c r="G95" s="48"/>
      <c r="H95" s="41">
        <v>1</v>
      </c>
      <c r="I95" s="42"/>
      <c r="J95" s="39"/>
      <c r="K95" s="42"/>
      <c r="L95" s="42"/>
      <c r="M95" s="43">
        <f t="shared" ref="M95:M97" si="15">IF(ISNUMBER($K95),IF(ISNUMBER($G95),ROUND($K95*$G95,2),ROUND($K95*$F95,2)),IF(ISNUMBER($G95),ROUND($I95*$G95,2),ROUND($I95*$F95,2)))</f>
        <v>0</v>
      </c>
      <c r="N95" s="33"/>
    </row>
    <row r="96" ht="18.75" customHeight="1">
      <c r="A96" s="34" t="s">
        <v>625</v>
      </c>
      <c r="B96" s="35"/>
      <c r="C96" s="37" t="s">
        <v>604</v>
      </c>
      <c r="D96" s="38" t="s">
        <v>43</v>
      </c>
      <c r="E96" s="50"/>
      <c r="F96" s="41">
        <v>1</v>
      </c>
      <c r="G96" s="50"/>
      <c r="H96" s="41">
        <v>1</v>
      </c>
      <c r="I96" s="42"/>
      <c r="J96" s="39"/>
      <c r="K96" s="42"/>
      <c r="L96" s="42"/>
      <c r="M96" s="43">
        <f t="shared" si="15"/>
        <v>0</v>
      </c>
      <c r="N96" s="33"/>
    </row>
    <row r="97" ht="18.75" customHeight="1">
      <c r="A97" s="34" t="s">
        <v>626</v>
      </c>
      <c r="B97" s="35"/>
      <c r="C97" s="37" t="s">
        <v>606</v>
      </c>
      <c r="D97" s="38" t="s">
        <v>22</v>
      </c>
      <c r="E97" s="39"/>
      <c r="F97" s="40">
        <v>1</v>
      </c>
      <c r="G97" s="39"/>
      <c r="H97" s="41">
        <v>1</v>
      </c>
      <c r="I97" s="42"/>
      <c r="J97" s="39"/>
      <c r="K97" s="42"/>
      <c r="L97" s="42"/>
      <c r="M97" s="43">
        <f t="shared" si="15"/>
        <v>0</v>
      </c>
      <c r="N97" s="33"/>
    </row>
    <row r="98" hidden="1" ht="31.5" customHeight="1">
      <c r="A98" s="44" t="s">
        <v>627</v>
      </c>
      <c r="B98" s="45"/>
      <c r="C98" s="45"/>
      <c r="D98" s="45"/>
      <c r="E98" s="45"/>
      <c r="F98" s="45"/>
      <c r="G98" s="45"/>
      <c r="H98" s="45"/>
      <c r="I98" s="45"/>
      <c r="J98" s="2"/>
      <c r="K98" s="2"/>
      <c r="L98" s="2"/>
      <c r="M98" s="46">
        <f>SUM(M$65:M$67)+SUM(M$69:M$71)+M$73+SUM(M$75:M$89)+SUM(M$91:M$93)+SUM(M$95:M$97)</f>
        <v>0</v>
      </c>
      <c r="N98" s="47"/>
    </row>
    <row r="99" ht="26.25" customHeight="1">
      <c r="A99" s="34" t="s">
        <v>628</v>
      </c>
      <c r="B99" s="35"/>
      <c r="C99" s="36" t="s">
        <v>629</v>
      </c>
      <c r="D99" s="29"/>
      <c r="E99" s="30"/>
      <c r="F99" s="31"/>
      <c r="G99" s="30"/>
      <c r="H99" s="31"/>
      <c r="I99" s="30"/>
      <c r="J99" s="30"/>
      <c r="K99" s="30"/>
      <c r="L99" s="30"/>
      <c r="M99" s="32"/>
      <c r="N99" s="33"/>
    </row>
    <row r="100" ht="22.5" customHeight="1">
      <c r="A100" s="34" t="s">
        <v>630</v>
      </c>
      <c r="B100" s="35"/>
      <c r="C100" s="37" t="s">
        <v>631</v>
      </c>
      <c r="D100" s="38" t="s">
        <v>22</v>
      </c>
      <c r="E100" s="39"/>
      <c r="F100" s="40">
        <v>1</v>
      </c>
      <c r="G100" s="39"/>
      <c r="H100" s="41">
        <v>1</v>
      </c>
      <c r="I100" s="42"/>
      <c r="J100" s="39"/>
      <c r="K100" s="42"/>
      <c r="L100" s="42"/>
      <c r="M100" s="43">
        <f t="shared" ref="M100:M102" si="16">IF(ISNUMBER($K100),IF(ISNUMBER($G100),ROUND($K100*$G100,2),ROUND($K100*$F100,2)),IF(ISNUMBER($G100),ROUND($I100*$G100,2),ROUND($I100*$F100,2)))</f>
        <v>0</v>
      </c>
      <c r="N100" s="33"/>
    </row>
    <row r="101" ht="22.5" customHeight="1">
      <c r="A101" s="34" t="s">
        <v>632</v>
      </c>
      <c r="B101" s="35"/>
      <c r="C101" s="37" t="s">
        <v>633</v>
      </c>
      <c r="D101" s="38" t="s">
        <v>22</v>
      </c>
      <c r="E101" s="39"/>
      <c r="F101" s="40">
        <v>1</v>
      </c>
      <c r="G101" s="39"/>
      <c r="H101" s="41">
        <v>1</v>
      </c>
      <c r="I101" s="42"/>
      <c r="J101" s="39"/>
      <c r="K101" s="42"/>
      <c r="L101" s="42"/>
      <c r="M101" s="43">
        <f t="shared" si="16"/>
        <v>0</v>
      </c>
      <c r="N101" s="33"/>
    </row>
    <row r="102" ht="22.5" customHeight="1">
      <c r="A102" s="34" t="s">
        <v>634</v>
      </c>
      <c r="B102" s="35"/>
      <c r="C102" s="37" t="s">
        <v>635</v>
      </c>
      <c r="D102" s="38" t="s">
        <v>22</v>
      </c>
      <c r="E102" s="39"/>
      <c r="F102" s="40">
        <v>1</v>
      </c>
      <c r="G102" s="39"/>
      <c r="H102" s="41">
        <v>1</v>
      </c>
      <c r="I102" s="42"/>
      <c r="J102" s="39"/>
      <c r="K102" s="42"/>
      <c r="L102" s="42"/>
      <c r="M102" s="43">
        <f t="shared" si="16"/>
        <v>0</v>
      </c>
      <c r="N102" s="33"/>
    </row>
    <row r="103" hidden="1" ht="31.5" customHeight="1">
      <c r="A103" s="44" t="s">
        <v>636</v>
      </c>
      <c r="B103" s="45"/>
      <c r="C103" s="45"/>
      <c r="D103" s="45"/>
      <c r="E103" s="45"/>
      <c r="F103" s="45"/>
      <c r="G103" s="45"/>
      <c r="H103" s="45"/>
      <c r="I103" s="45"/>
      <c r="J103" s="2"/>
      <c r="K103" s="2"/>
      <c r="L103" s="2"/>
      <c r="M103" s="46">
        <f>SUM(M$100:M$102)</f>
        <v>0</v>
      </c>
      <c r="N103" s="47"/>
    </row>
    <row r="104" ht="15" customHeight="1">
      <c r="A104" s="54" t="s">
        <v>637</v>
      </c>
      <c r="B104" s="55"/>
      <c r="C104" s="55"/>
      <c r="D104" s="55"/>
      <c r="E104" s="55"/>
      <c r="F104" s="55"/>
      <c r="G104" s="55"/>
      <c r="H104" s="55"/>
      <c r="I104" s="55"/>
      <c r="J104" s="2"/>
      <c r="K104" s="2"/>
      <c r="L104" s="2"/>
      <c r="M104" s="56">
        <f>SUM(M$11:M$12)+SUM(M$16:M$18)+SUM(M$20:M$21)+M$23+M$26+SUM(M$29:M$32)+SUM(M$34:M$37)+SUM(M$39:M$42)+SUM(M$44:M$45)+SUM(M$47:M$48)+SUM(M$50:M$51)+SUM(M$53:M$54)+M$58+SUM(M$60:M$61)+SUM(M$65:M$67)+SUM(M$69:M$71)+M$73+SUM(M$75:M$89)+SUM(M$91:M$93)+SUM(M$95:M$97)+SUM(M$100:M$102)</f>
        <v>0</v>
      </c>
      <c r="N104" s="57"/>
    </row>
    <row r="105" ht="15" customHeight="1">
      <c r="A105" s="58" t="s">
        <v>297</v>
      </c>
      <c r="B105" s="59"/>
      <c r="C105" s="59"/>
      <c r="D105" s="59"/>
      <c r="E105" s="59"/>
      <c r="F105" s="59"/>
      <c r="G105" s="59"/>
      <c r="H105" s="59"/>
      <c r="I105" s="59"/>
      <c r="J105" s="2"/>
      <c r="K105" s="2"/>
      <c r="L105" s="2"/>
      <c r="M105" s="60">
        <f>(SUMIF($H$8:$H$103,1,$M$8:$M$103))*0.2</f>
        <v>0</v>
      </c>
      <c r="N105" s="57"/>
    </row>
    <row r="106" ht="15" customHeight="1">
      <c r="A106" s="61" t="s">
        <v>638</v>
      </c>
      <c r="B106" s="62"/>
      <c r="C106" s="62"/>
      <c r="D106" s="62"/>
      <c r="E106" s="62"/>
      <c r="F106" s="62"/>
      <c r="G106" s="62"/>
      <c r="H106" s="62"/>
      <c r="I106" s="62"/>
      <c r="J106" s="2"/>
      <c r="K106" s="2"/>
      <c r="L106" s="2"/>
      <c r="M106" s="63">
        <f>SUM(M$104:M$105)</f>
        <v>0</v>
      </c>
      <c r="N106" s="57"/>
    </row>
  </sheetData>
  <sheetProtection sheet="1" objects="1" scenarios="1" spinCount="100000" saltValue="iJnDaiQhUpYXEolZXx9K8EL03XEC7eO6bZJI7YJm9shwjn6Xnw/LaruBBQ310b0VnxsSTGL/CugX9E8f0nuxmA==" hashValue="ITTXy6iTiWJQdxKc/448PHKc5nn80pIpMV7WWAohPZJzQQsa5vhSm40tTVm37QXsD0RPRR/7Eq8ZcDJex3sJ3Q==" algorithmName="SHA-512" password="CB83"/>
  <mergeCells count="11">
    <mergeCell ref="A1:M2"/>
    <mergeCell ref="A3:M4"/>
    <mergeCell ref="A5:M5"/>
    <mergeCell ref="A13:I13"/>
    <mergeCell ref="A24:I24"/>
    <mergeCell ref="A62:I62"/>
    <mergeCell ref="A98:I98"/>
    <mergeCell ref="A103:I103"/>
    <mergeCell ref="A104:I104"/>
    <mergeCell ref="A105:I105"/>
    <mergeCell ref="A106:I106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106" evalError="1" twoDigitTextYear="1" numberStoredAsText="1" formula="1" formulaRange="1" unlockedFormula="1" emptyCellReference="1" listDataValidation="1" calculatedColumn="1"/>
  </ignoredErrors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24" sqref="M24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639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640</v>
      </c>
      <c r="B8" s="27"/>
      <c r="C8" s="28" t="s">
        <v>641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642</v>
      </c>
      <c r="B9" s="35"/>
      <c r="C9" s="36" t="s">
        <v>320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37.5" customHeight="1">
      <c r="A10" s="34" t="s">
        <v>643</v>
      </c>
      <c r="B10" s="35"/>
      <c r="C10" s="36" t="s">
        <v>17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6.25" customHeight="1">
      <c r="A11" s="34" t="s">
        <v>644</v>
      </c>
      <c r="B11" s="35"/>
      <c r="C11" s="36" t="s">
        <v>645</v>
      </c>
      <c r="D11" s="29"/>
      <c r="E11" s="30"/>
      <c r="F11" s="31"/>
      <c r="G11" s="30"/>
      <c r="H11" s="31"/>
      <c r="I11" s="30"/>
      <c r="J11" s="30"/>
      <c r="K11" s="30"/>
      <c r="L11" s="30"/>
      <c r="M11" s="32"/>
      <c r="N11" s="33"/>
    </row>
    <row r="12" ht="22.5" customHeight="1">
      <c r="A12" s="34" t="s">
        <v>646</v>
      </c>
      <c r="B12" s="35"/>
      <c r="C12" s="37" t="s">
        <v>647</v>
      </c>
      <c r="D12" s="38" t="s">
        <v>43</v>
      </c>
      <c r="E12" s="50"/>
      <c r="F12" s="41">
        <v>1</v>
      </c>
      <c r="G12" s="50"/>
      <c r="H12" s="41">
        <v>1</v>
      </c>
      <c r="I12" s="42"/>
      <c r="J12" s="39"/>
      <c r="K12" s="42"/>
      <c r="L12" s="42"/>
      <c r="M12" s="43">
        <f>IF(ISNUMBER($K12),IF(ISNUMBER($G12),ROUND($K12*$G12,2),ROUND($K12*$F12,2)),IF(ISNUMBER($G12),ROUND($I12*$G12,2),ROUND($I12*$F12,2)))</f>
        <v>0</v>
      </c>
      <c r="N12" s="33"/>
    </row>
    <row r="13" hidden="1" ht="31.5" customHeight="1">
      <c r="A13" s="44" t="s">
        <v>648</v>
      </c>
      <c r="B13" s="45"/>
      <c r="C13" s="45"/>
      <c r="D13" s="45"/>
      <c r="E13" s="45"/>
      <c r="F13" s="45"/>
      <c r="G13" s="45"/>
      <c r="H13" s="45"/>
      <c r="I13" s="45"/>
      <c r="J13" s="2"/>
      <c r="K13" s="2"/>
      <c r="L13" s="2"/>
      <c r="M13" s="46">
        <f>M$12</f>
        <v>0</v>
      </c>
      <c r="N13" s="47"/>
    </row>
    <row r="14" ht="26.25" customHeight="1">
      <c r="A14" s="34" t="s">
        <v>649</v>
      </c>
      <c r="B14" s="35"/>
      <c r="C14" s="36" t="s">
        <v>650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9.25" customHeight="1">
      <c r="A15" s="34" t="s">
        <v>651</v>
      </c>
      <c r="B15" s="35"/>
      <c r="C15" s="37" t="s">
        <v>652</v>
      </c>
      <c r="D15" s="38"/>
      <c r="E15" s="85"/>
      <c r="F15" s="86">
        <v>0</v>
      </c>
      <c r="G15" s="85"/>
      <c r="H15" s="41">
        <v>1</v>
      </c>
      <c r="I15" s="42"/>
      <c r="J15" s="39"/>
      <c r="K15" s="42"/>
      <c r="L15" s="42"/>
      <c r="M15" s="43">
        <f t="shared" ref="M15:M17" si="0">IF(ISNUMBER($K15),IF(ISNUMBER($G15),ROUND($K15*$G15,2),ROUND($K15*$F15,2)),IF(ISNUMBER($G15),ROUND($I15*$G15,2),ROUND($I15*$F15,2)))</f>
        <v>0</v>
      </c>
      <c r="N15" s="33"/>
    </row>
    <row r="16" ht="18.75" customHeight="1">
      <c r="A16" s="34" t="s">
        <v>653</v>
      </c>
      <c r="B16" s="35"/>
      <c r="C16" s="37" t="s">
        <v>654</v>
      </c>
      <c r="D16" s="38" t="s">
        <v>43</v>
      </c>
      <c r="E16" s="50"/>
      <c r="F16" s="41">
        <v>1</v>
      </c>
      <c r="G16" s="50"/>
      <c r="H16" s="41">
        <v>1</v>
      </c>
      <c r="I16" s="42"/>
      <c r="J16" s="39"/>
      <c r="K16" s="42"/>
      <c r="L16" s="42"/>
      <c r="M16" s="43">
        <f t="shared" si="0"/>
        <v>0</v>
      </c>
      <c r="N16" s="33"/>
    </row>
    <row r="17" ht="18.75" customHeight="1">
      <c r="A17" s="34" t="s">
        <v>655</v>
      </c>
      <c r="B17" s="35"/>
      <c r="C17" s="37" t="s">
        <v>656</v>
      </c>
      <c r="D17" s="38" t="s">
        <v>43</v>
      </c>
      <c r="E17" s="50"/>
      <c r="F17" s="41">
        <v>1</v>
      </c>
      <c r="G17" s="50"/>
      <c r="H17" s="41">
        <v>1</v>
      </c>
      <c r="I17" s="42"/>
      <c r="J17" s="39"/>
      <c r="K17" s="42"/>
      <c r="L17" s="42"/>
      <c r="M17" s="43">
        <f t="shared" si="0"/>
        <v>0</v>
      </c>
      <c r="N17" s="33"/>
    </row>
    <row r="18" hidden="1" ht="31.5" customHeight="1">
      <c r="A18" s="44" t="s">
        <v>657</v>
      </c>
      <c r="B18" s="45"/>
      <c r="C18" s="45"/>
      <c r="D18" s="45"/>
      <c r="E18" s="45"/>
      <c r="F18" s="45"/>
      <c r="G18" s="45"/>
      <c r="H18" s="45"/>
      <c r="I18" s="45"/>
      <c r="J18" s="2"/>
      <c r="K18" s="2"/>
      <c r="L18" s="2"/>
      <c r="M18" s="46">
        <f>SUM(M$15:M$17)</f>
        <v>0</v>
      </c>
      <c r="N18" s="47"/>
    </row>
    <row r="19" ht="26.25" customHeight="1">
      <c r="A19" s="34" t="s">
        <v>658</v>
      </c>
      <c r="B19" s="35"/>
      <c r="C19" s="36" t="s">
        <v>659</v>
      </c>
      <c r="D19" s="29"/>
      <c r="E19" s="30"/>
      <c r="F19" s="31"/>
      <c r="G19" s="30"/>
      <c r="H19" s="31"/>
      <c r="I19" s="30"/>
      <c r="J19" s="30"/>
      <c r="K19" s="30"/>
      <c r="L19" s="30"/>
      <c r="M19" s="32"/>
      <c r="N19" s="33"/>
    </row>
    <row r="20" ht="29.25" customHeight="1">
      <c r="A20" s="34" t="s">
        <v>660</v>
      </c>
      <c r="B20" s="35"/>
      <c r="C20" s="37" t="s">
        <v>661</v>
      </c>
      <c r="D20" s="38" t="s">
        <v>43</v>
      </c>
      <c r="E20" s="50"/>
      <c r="F20" s="41">
        <v>5</v>
      </c>
      <c r="G20" s="50"/>
      <c r="H20" s="41">
        <v>1</v>
      </c>
      <c r="I20" s="42"/>
      <c r="J20" s="39"/>
      <c r="K20" s="42"/>
      <c r="L20" s="42"/>
      <c r="M20" s="43">
        <f>IF(ISNUMBER($K20),IF(ISNUMBER($G20),ROUND($K20*$G20,2),ROUND($K20*$F20,2)),IF(ISNUMBER($G20),ROUND($I20*$G20,2),ROUND($I20*$F20,2)))</f>
        <v>0</v>
      </c>
      <c r="N20" s="33"/>
    </row>
    <row r="21" hidden="1" ht="31.5" customHeight="1">
      <c r="A21" s="44" t="s">
        <v>662</v>
      </c>
      <c r="B21" s="45"/>
      <c r="C21" s="45"/>
      <c r="D21" s="45"/>
      <c r="E21" s="45"/>
      <c r="F21" s="45"/>
      <c r="G21" s="45"/>
      <c r="H21" s="45"/>
      <c r="I21" s="45"/>
      <c r="J21" s="2"/>
      <c r="K21" s="2"/>
      <c r="L21" s="2"/>
      <c r="M21" s="46">
        <f>M$20</f>
        <v>0</v>
      </c>
      <c r="N21" s="47"/>
    </row>
    <row r="22" ht="15" customHeight="1">
      <c r="A22" s="54" t="s">
        <v>663</v>
      </c>
      <c r="B22" s="55"/>
      <c r="C22" s="55"/>
      <c r="D22" s="55"/>
      <c r="E22" s="55"/>
      <c r="F22" s="55"/>
      <c r="G22" s="55"/>
      <c r="H22" s="55"/>
      <c r="I22" s="55"/>
      <c r="J22" s="2"/>
      <c r="K22" s="2"/>
      <c r="L22" s="2"/>
      <c r="M22" s="56">
        <f>M$12+SUM(M$15:M$17)+M$20</f>
        <v>0</v>
      </c>
      <c r="N22" s="57"/>
    </row>
    <row r="23" ht="15" customHeight="1">
      <c r="A23" s="58" t="s">
        <v>297</v>
      </c>
      <c r="B23" s="59"/>
      <c r="C23" s="59"/>
      <c r="D23" s="59"/>
      <c r="E23" s="59"/>
      <c r="F23" s="59"/>
      <c r="G23" s="59"/>
      <c r="H23" s="59"/>
      <c r="I23" s="59"/>
      <c r="J23" s="2"/>
      <c r="K23" s="2"/>
      <c r="L23" s="2"/>
      <c r="M23" s="60">
        <f>(SUMIF($H$8:$H$21,1,$M$8:$M$21))*0.2</f>
        <v>0</v>
      </c>
      <c r="N23" s="57"/>
    </row>
    <row r="24" ht="15" customHeight="1">
      <c r="A24" s="61" t="s">
        <v>664</v>
      </c>
      <c r="B24" s="62"/>
      <c r="C24" s="62"/>
      <c r="D24" s="62"/>
      <c r="E24" s="62"/>
      <c r="F24" s="62"/>
      <c r="G24" s="62"/>
      <c r="H24" s="62"/>
      <c r="I24" s="62"/>
      <c r="J24" s="2"/>
      <c r="K24" s="2"/>
      <c r="L24" s="2"/>
      <c r="M24" s="63">
        <f>SUM(M$22:M$23)</f>
        <v>0</v>
      </c>
      <c r="N24" s="57"/>
    </row>
  </sheetData>
  <sheetProtection sheet="1" objects="1" scenarios="1" spinCount="100000" saltValue="VeAyuDzCkE/nvR/sfPxMrZZButFZolqteuwaTfxHZE0aq0/LoqPwe1jdXv/78KyhpTMGbyU1scr3oGWE+uS8mw==" hashValue="NdO1BKu6m7yp/sQQLkfxplbOHAtpwGCLnQLBNeE9QZMO1APad/H1LfeaWkSEukEzqrUmrq0zU9LXJMz0p+BSqA==" algorithmName="SHA-512" password="CB83"/>
  <mergeCells count="9">
    <mergeCell ref="A1:M2"/>
    <mergeCell ref="A3:M4"/>
    <mergeCell ref="A5:M5"/>
    <mergeCell ref="A13:I13"/>
    <mergeCell ref="A18:I18"/>
    <mergeCell ref="A21:I21"/>
    <mergeCell ref="A22:I22"/>
    <mergeCell ref="A23:I23"/>
    <mergeCell ref="A24:I24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24" evalError="1" twoDigitTextYear="1" numberStoredAsText="1" formula="1" formulaRange="1" unlockedFormula="1" emptyCellReference="1" listDataValidation="1" calculatedColumn="1"/>
  </ignoredErrors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A7" sqref="A7:I7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15" customHeight="1">
      <c r="A7" s="54" t="s">
        <v>665</v>
      </c>
      <c r="B7" s="55"/>
      <c r="C7" s="55"/>
      <c r="D7" s="55"/>
      <c r="E7" s="55"/>
      <c r="F7" s="55"/>
      <c r="G7" s="55"/>
      <c r="H7" s="55"/>
      <c r="I7" s="55"/>
      <c r="J7" s="2"/>
      <c r="K7" s="2"/>
      <c r="L7" s="2"/>
      <c r="M7" s="56">
        <f>'LOT 01 VRD ET GENIE CIVIL'!$M$154+'LOT 02 BATIMENT'!$M$96+'LOT 03 ELECTRICITE'!$M$104+'LOT 04 METALLERIE'!$M$22+'LOT 04 METALLERIE'!$M$1</f>
        <v>0</v>
      </c>
      <c r="N7" s="57"/>
    </row>
    <row r="8" ht="15" customHeight="1">
      <c r="A8" s="58" t="s">
        <v>666</v>
      </c>
      <c r="B8" s="59"/>
      <c r="C8" s="59"/>
      <c r="D8" s="59"/>
      <c r="E8" s="59"/>
      <c r="F8" s="59"/>
      <c r="G8" s="59"/>
      <c r="H8" s="59"/>
      <c r="I8" s="59"/>
      <c r="J8" s="2"/>
      <c r="K8" s="2"/>
      <c r="L8" s="2"/>
      <c r="M8" s="60">
        <f>'LOT 01 VRD ET GENIE CIVIL'!$M$155+'LOT 02 BATIMENT'!$M$97+'LOT 03 ELECTRICITE'!$M$105+'LOT 04 METALLERIE'!$M$23</f>
        <v>0</v>
      </c>
      <c r="N8" s="57"/>
    </row>
    <row r="9" ht="16.5" customHeight="1">
      <c r="A9" s="61" t="s">
        <v>667</v>
      </c>
      <c r="B9" s="62"/>
      <c r="C9" s="62"/>
      <c r="D9" s="62"/>
      <c r="E9" s="62"/>
      <c r="F9" s="62"/>
      <c r="G9" s="62"/>
      <c r="H9" s="62"/>
      <c r="I9" s="62"/>
      <c r="J9" s="2"/>
      <c r="K9" s="2"/>
      <c r="L9" s="2"/>
      <c r="M9" s="63">
        <f>SUM(M$7:M$8)</f>
        <v>0</v>
      </c>
      <c r="N9" s="57"/>
    </row>
    <row r="11" ht="22.5" customHeight="1">
      <c r="A11" s="95" t="s">
        <v>668</v>
      </c>
      <c r="B11" s="96"/>
      <c r="C11" s="97"/>
      <c r="D11" s="96" t="s">
        <v>669</v>
      </c>
      <c r="E11" s="96"/>
      <c r="F11" s="96"/>
      <c r="G11" s="96"/>
      <c r="H11" s="96"/>
      <c r="I11" s="96"/>
      <c r="J11" s="96"/>
      <c r="K11" s="96"/>
      <c r="L11" s="96"/>
      <c r="M11" s="97"/>
      <c r="N11" s="98"/>
    </row>
    <row r="12" ht="35.25" customHeight="1">
      <c r="A12" s="99"/>
      <c r="B12" s="100"/>
      <c r="C12" s="101"/>
      <c r="D12" s="102"/>
      <c r="F12" s="102"/>
      <c r="G12" s="2"/>
      <c r="H12" s="102"/>
      <c r="I12" s="102"/>
      <c r="M12" s="103"/>
      <c r="N12" s="104"/>
    </row>
    <row r="13" ht="33.75" customHeight="1">
      <c r="A13" s="105"/>
      <c r="B13" s="100"/>
      <c r="C13" s="106"/>
      <c r="D13" s="107"/>
      <c r="F13" s="107"/>
      <c r="G13" s="108"/>
      <c r="H13" s="107"/>
      <c r="I13" s="107"/>
      <c r="M13" s="106"/>
      <c r="N13" s="104"/>
    </row>
  </sheetData>
  <sheetProtection sheet="1" objects="1" scenarios="1" spinCount="100000" saltValue="QyIQAQY83iyNzd8cySUDpIVT5Dz5N6+nVZMaMnbHLQpttVJoxB8Knkb+KLKeynUW+aBYfHCtd4U5oA+IxIo2mQ==" hashValue="mJyO6bwevwDYB94tyBXOpNMvZhU0YscEpt5NhnME147CSFHuzf901MnaWWHzR8WiqN366M0mNoUl7HteE4jTJw==" algorithmName="SHA-512" password="CB83"/>
  <mergeCells count="8">
    <mergeCell ref="A1:M2"/>
    <mergeCell ref="A3:M4"/>
    <mergeCell ref="A5:M5"/>
    <mergeCell ref="A7:I7"/>
    <mergeCell ref="A8:I8"/>
    <mergeCell ref="A9:I9"/>
    <mergeCell ref="A11:C11"/>
    <mergeCell ref="D11:M11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M1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2025-11-04T10:10:07Z</dcterms:modified>
</cp:coreProperties>
</file>